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90" yWindow="-90" windowWidth="19395" windowHeight="10395" activeTab="1"/>
  </bookViews>
  <sheets>
    <sheet name="TỔNG HỢP" sheetId="5" r:id="rId1"/>
    <sheet name="ĐƠN GIÁ" sheetId="1" r:id="rId2"/>
    <sheet name="NHÂN CÔNG" sheetId="2" r:id="rId3"/>
    <sheet name="THIẾT BỊ" sheetId="3" r:id="rId4"/>
    <sheet name="VẬT LIỆU" sheetId="4" r:id="rId5"/>
  </sheets>
  <definedNames>
    <definedName name="bookmark1000" localSheetId="1">'ĐƠN GIÁ'!#REF!</definedName>
    <definedName name="bookmark1001" localSheetId="1">'ĐƠN GIÁ'!#REF!</definedName>
    <definedName name="bookmark1002" localSheetId="1">'ĐƠN GIÁ'!#REF!</definedName>
    <definedName name="bookmark1003" localSheetId="1">'ĐƠN GIÁ'!#REF!</definedName>
    <definedName name="bookmark1004" localSheetId="1">'ĐƠN GIÁ'!#REF!</definedName>
    <definedName name="bookmark1005" localSheetId="1">'ĐƠN GIÁ'!#REF!</definedName>
    <definedName name="bookmark1006" localSheetId="1">'ĐƠN GIÁ'!#REF!</definedName>
    <definedName name="bookmark1007" localSheetId="1">'ĐƠN GIÁ'!#REF!</definedName>
    <definedName name="bookmark1008" localSheetId="1">'ĐƠN GIÁ'!#REF!</definedName>
    <definedName name="bookmark1009" localSheetId="1">'ĐƠN GIÁ'!#REF!</definedName>
    <definedName name="bookmark1010" localSheetId="1">'ĐƠN GIÁ'!#REF!</definedName>
    <definedName name="bookmark1011" localSheetId="1">'ĐƠN GIÁ'!#REF!</definedName>
    <definedName name="bookmark1012" localSheetId="1">'ĐƠN GIÁ'!#REF!</definedName>
    <definedName name="bookmark1013" localSheetId="1">'ĐƠN GIÁ'!#REF!</definedName>
    <definedName name="bookmark1014" localSheetId="1">'ĐƠN GIÁ'!#REF!</definedName>
    <definedName name="bookmark1015" localSheetId="1">'ĐƠN GIÁ'!#REF!</definedName>
    <definedName name="bookmark1016" localSheetId="1">'ĐƠN GIÁ'!#REF!</definedName>
    <definedName name="bookmark1017" localSheetId="1">'ĐƠN GIÁ'!#REF!</definedName>
    <definedName name="bookmark1018" localSheetId="1">'ĐƠN GIÁ'!#REF!</definedName>
    <definedName name="bookmark1019" localSheetId="1">'ĐƠN GIÁ'!#REF!</definedName>
    <definedName name="bookmark1020" localSheetId="1">'ĐƠN GIÁ'!#REF!</definedName>
    <definedName name="bookmark1021" localSheetId="1">'ĐƠN GIÁ'!#REF!</definedName>
    <definedName name="bookmark1022" localSheetId="1">'ĐƠN GIÁ'!#REF!</definedName>
    <definedName name="bookmark1023" localSheetId="1">'ĐƠN GIÁ'!#REF!</definedName>
    <definedName name="bookmark1024" localSheetId="1">'ĐƠN GIÁ'!#REF!</definedName>
    <definedName name="bookmark1025" localSheetId="1">'ĐƠN GIÁ'!#REF!</definedName>
    <definedName name="bookmark1026" localSheetId="1">'ĐƠN GIÁ'!#REF!</definedName>
    <definedName name="bookmark1027" localSheetId="1">'ĐƠN GIÁ'!#REF!</definedName>
    <definedName name="bookmark1028" localSheetId="1">'ĐƠN GIÁ'!#REF!</definedName>
    <definedName name="bookmark1029" localSheetId="1">'ĐƠN GIÁ'!#REF!</definedName>
    <definedName name="bookmark1030" localSheetId="1">'ĐƠN GIÁ'!#REF!</definedName>
    <definedName name="bookmark1031" localSheetId="1">'ĐƠN GIÁ'!#REF!</definedName>
    <definedName name="bookmark1032" localSheetId="1">'ĐƠN GIÁ'!#REF!</definedName>
    <definedName name="bookmark1033" localSheetId="1">'ĐƠN GIÁ'!#REF!</definedName>
    <definedName name="bookmark1034" localSheetId="1">'ĐƠN GIÁ'!#REF!</definedName>
    <definedName name="bookmark1035" localSheetId="1">'ĐƠN GIÁ'!#REF!</definedName>
    <definedName name="bookmark1036" localSheetId="1">'ĐƠN GIÁ'!#REF!</definedName>
    <definedName name="bookmark1037" localSheetId="1">'ĐƠN GIÁ'!#REF!</definedName>
    <definedName name="bookmark1038" localSheetId="1">'ĐƠN GIÁ'!#REF!</definedName>
    <definedName name="bookmark1039" localSheetId="1">'ĐƠN GIÁ'!#REF!</definedName>
    <definedName name="bookmark1040" localSheetId="1">'ĐƠN GIÁ'!#REF!</definedName>
    <definedName name="bookmark1041" localSheetId="1">'ĐƠN GIÁ'!#REF!</definedName>
    <definedName name="bookmark1042" localSheetId="1">'ĐƠN GIÁ'!#REF!</definedName>
    <definedName name="bookmark1043" localSheetId="1">'ĐƠN GIÁ'!#REF!</definedName>
    <definedName name="bookmark1044" localSheetId="1">'ĐƠN GIÁ'!#REF!</definedName>
    <definedName name="bookmark1045" localSheetId="1">'ĐƠN GIÁ'!#REF!</definedName>
    <definedName name="bookmark1046" localSheetId="1">'ĐƠN GIÁ'!#REF!</definedName>
    <definedName name="bookmark1047" localSheetId="1">'ĐƠN GIÁ'!#REF!</definedName>
    <definedName name="bookmark1048" localSheetId="1">'ĐƠN GIÁ'!#REF!</definedName>
    <definedName name="bookmark1051" localSheetId="1">'ĐƠN GIÁ'!#REF!</definedName>
    <definedName name="bookmark1053" localSheetId="1">'ĐƠN GIÁ'!#REF!</definedName>
    <definedName name="bookmark1054" localSheetId="1">'ĐƠN GIÁ'!#REF!</definedName>
    <definedName name="bookmark1055" localSheetId="1">'ĐƠN GIÁ'!#REF!</definedName>
    <definedName name="bookmark1056" localSheetId="1">'ĐƠN GIÁ'!#REF!</definedName>
    <definedName name="bookmark1057" localSheetId="1">'ĐƠN GIÁ'!#REF!</definedName>
    <definedName name="bookmark1058" localSheetId="1">'ĐƠN GIÁ'!#REF!</definedName>
    <definedName name="bookmark1059" localSheetId="1">'ĐƠN GIÁ'!#REF!</definedName>
    <definedName name="bookmark1060" localSheetId="1">'ĐƠN GIÁ'!#REF!</definedName>
    <definedName name="bookmark1061" localSheetId="1">'ĐƠN GIÁ'!#REF!</definedName>
    <definedName name="bookmark1062" localSheetId="1">'ĐƠN GIÁ'!#REF!</definedName>
    <definedName name="bookmark1063" localSheetId="1">'ĐƠN GIÁ'!#REF!</definedName>
    <definedName name="bookmark1066" localSheetId="1">'ĐƠN GIÁ'!#REF!</definedName>
    <definedName name="bookmark1068" localSheetId="1">'ĐƠN GIÁ'!#REF!</definedName>
    <definedName name="bookmark1069" localSheetId="1">'ĐƠN GIÁ'!#REF!</definedName>
    <definedName name="bookmark1070" localSheetId="1">'ĐƠN GIÁ'!#REF!</definedName>
    <definedName name="bookmark1071" localSheetId="1">'ĐƠN GIÁ'!#REF!</definedName>
    <definedName name="bookmark1072" localSheetId="1">'ĐƠN GIÁ'!#REF!</definedName>
    <definedName name="bookmark1073" localSheetId="1">'ĐƠN GIÁ'!#REF!</definedName>
    <definedName name="bookmark1074" localSheetId="1">'ĐƠN GIÁ'!#REF!</definedName>
    <definedName name="bookmark1075" localSheetId="1">'ĐƠN GIÁ'!#REF!</definedName>
    <definedName name="bookmark1076" localSheetId="1">'ĐƠN GIÁ'!#REF!</definedName>
    <definedName name="bookmark1077" localSheetId="1">'ĐƠN GIÁ'!#REF!</definedName>
    <definedName name="bookmark1078" localSheetId="1">'ĐƠN GIÁ'!#REF!</definedName>
    <definedName name="bookmark1079" localSheetId="1">'ĐƠN GIÁ'!#REF!</definedName>
    <definedName name="bookmark322" localSheetId="1">'ĐƠN GIÁ'!#REF!</definedName>
    <definedName name="bookmark344" localSheetId="1">'ĐƠN GIÁ'!#REF!</definedName>
    <definedName name="bookmark369" localSheetId="1">'ĐƠN GIÁ'!#REF!</definedName>
    <definedName name="bookmark391" localSheetId="1">'ĐƠN GIÁ'!#REF!</definedName>
    <definedName name="bookmark411" localSheetId="1">'ĐƠN GIÁ'!#REF!</definedName>
    <definedName name="bookmark493" localSheetId="1">'ĐƠN GIÁ'!#REF!</definedName>
    <definedName name="bookmark494" localSheetId="1">'ĐƠN GIÁ'!#REF!</definedName>
    <definedName name="bookmark497" localSheetId="1">'ĐƠN GIÁ'!#REF!</definedName>
    <definedName name="bookmark529" localSheetId="1">'ĐƠN GIÁ'!#REF!</definedName>
    <definedName name="bookmark530" localSheetId="1">'ĐƠN GIÁ'!#REF!</definedName>
    <definedName name="bookmark533" localSheetId="1">'ĐƠN GIÁ'!#REF!</definedName>
    <definedName name="bookmark583" localSheetId="1">'ĐƠN GIÁ'!#REF!</definedName>
    <definedName name="bookmark584" localSheetId="1">'ĐƠN GIÁ'!#REF!</definedName>
    <definedName name="bookmark617" localSheetId="1">'ĐƠN GIÁ'!#REF!</definedName>
    <definedName name="bookmark642" localSheetId="1">'ĐƠN GIÁ'!#REF!</definedName>
    <definedName name="bookmark655" localSheetId="1">'ĐƠN GIÁ'!#REF!</definedName>
    <definedName name="bookmark667" localSheetId="1">'ĐƠN GIÁ'!#REF!</definedName>
    <definedName name="bookmark670" localSheetId="1">'ĐƠN GIÁ'!#REF!</definedName>
    <definedName name="bookmark696" localSheetId="1">'ĐƠN GIÁ'!#REF!</definedName>
    <definedName name="bookmark720" localSheetId="1">'ĐƠN GIÁ'!#REF!</definedName>
    <definedName name="bookmark722" localSheetId="1">'ĐƠN GIÁ'!#REF!</definedName>
    <definedName name="bookmark723" localSheetId="1">'ĐƠN GIÁ'!#REF!</definedName>
    <definedName name="bookmark767" localSheetId="1">'ĐƠN GIÁ'!#REF!</definedName>
    <definedName name="bookmark785" localSheetId="1">'ĐƠN GIÁ'!#REF!</definedName>
    <definedName name="bookmark800" localSheetId="1">'ĐƠN GIÁ'!#REF!</definedName>
    <definedName name="bookmark808" localSheetId="1">'ĐƠN GIÁ'!#REF!</definedName>
    <definedName name="bookmark809" localSheetId="1">'ĐƠN GIÁ'!#REF!</definedName>
    <definedName name="bookmark810" localSheetId="1">'ĐƠN GIÁ'!#REF!</definedName>
    <definedName name="bookmark811" localSheetId="1">'ĐƠN GIÁ'!#REF!</definedName>
    <definedName name="bookmark812" localSheetId="1">'ĐƠN GIÁ'!#REF!</definedName>
    <definedName name="bookmark813" localSheetId="1">'ĐƠN GIÁ'!#REF!</definedName>
    <definedName name="bookmark814" localSheetId="1">'ĐƠN GIÁ'!#REF!</definedName>
    <definedName name="bookmark815" localSheetId="1">'ĐƠN GIÁ'!#REF!</definedName>
    <definedName name="bookmark816" localSheetId="1">'ĐƠN GIÁ'!#REF!</definedName>
    <definedName name="bookmark817" localSheetId="1">'ĐƠN GIÁ'!#REF!</definedName>
    <definedName name="bookmark818" localSheetId="1">'ĐƠN GIÁ'!#REF!</definedName>
    <definedName name="bookmark819" localSheetId="1">'ĐƠN GIÁ'!#REF!</definedName>
    <definedName name="bookmark820" localSheetId="1">'ĐƠN GIÁ'!#REF!</definedName>
    <definedName name="bookmark821" localSheetId="1">'ĐƠN GIÁ'!#REF!</definedName>
    <definedName name="bookmark822" localSheetId="1">'ĐƠN GIÁ'!#REF!</definedName>
    <definedName name="bookmark823" localSheetId="1">'ĐƠN GIÁ'!#REF!</definedName>
    <definedName name="bookmark824" localSheetId="1">'ĐƠN GIÁ'!#REF!</definedName>
    <definedName name="bookmark825" localSheetId="1">'ĐƠN GIÁ'!#REF!</definedName>
    <definedName name="bookmark826" localSheetId="1">'ĐƠN GIÁ'!#REF!</definedName>
    <definedName name="bookmark827" localSheetId="1">'ĐƠN GIÁ'!#REF!</definedName>
    <definedName name="bookmark828" localSheetId="1">'ĐƠN GIÁ'!#REF!</definedName>
    <definedName name="bookmark829" localSheetId="1">'ĐƠN GIÁ'!#REF!</definedName>
    <definedName name="bookmark830" localSheetId="1">'ĐƠN GIÁ'!#REF!</definedName>
    <definedName name="bookmark831" localSheetId="1">'ĐƠN GIÁ'!#REF!</definedName>
    <definedName name="bookmark832" localSheetId="1">'ĐƠN GIÁ'!#REF!</definedName>
    <definedName name="bookmark833" localSheetId="1">'ĐƠN GIÁ'!#REF!</definedName>
    <definedName name="bookmark834" localSheetId="1">'ĐƠN GIÁ'!#REF!</definedName>
    <definedName name="bookmark835" localSheetId="1">'ĐƠN GIÁ'!#REF!</definedName>
    <definedName name="bookmark836" localSheetId="1">'ĐƠN GIÁ'!#REF!</definedName>
    <definedName name="bookmark837" localSheetId="1">'ĐƠN GIÁ'!#REF!</definedName>
    <definedName name="bookmark838" localSheetId="1">'ĐƠN GIÁ'!#REF!</definedName>
    <definedName name="bookmark839" localSheetId="1">'ĐƠN GIÁ'!#REF!</definedName>
    <definedName name="bookmark840" localSheetId="1">'ĐƠN GIÁ'!#REF!</definedName>
    <definedName name="bookmark841" localSheetId="1">'ĐƠN GIÁ'!#REF!</definedName>
    <definedName name="bookmark842" localSheetId="1">'ĐƠN GIÁ'!#REF!</definedName>
    <definedName name="bookmark843" localSheetId="1">'ĐƠN GIÁ'!#REF!</definedName>
    <definedName name="bookmark844" localSheetId="1">'ĐƠN GIÁ'!#REF!</definedName>
    <definedName name="bookmark845" localSheetId="1">'ĐƠN GIÁ'!#REF!</definedName>
    <definedName name="bookmark846" localSheetId="1">'ĐƠN GIÁ'!#REF!</definedName>
    <definedName name="bookmark847" localSheetId="1">'ĐƠN GIÁ'!#REF!</definedName>
    <definedName name="bookmark848" localSheetId="1">'ĐƠN GIÁ'!#REF!</definedName>
    <definedName name="bookmark849" localSheetId="1">'ĐƠN GIÁ'!#REF!</definedName>
    <definedName name="bookmark850" localSheetId="1">'ĐƠN GIÁ'!#REF!</definedName>
    <definedName name="bookmark851" localSheetId="1">'ĐƠN GIÁ'!#REF!</definedName>
    <definedName name="bookmark852" localSheetId="1">'ĐƠN GIÁ'!#REF!</definedName>
    <definedName name="bookmark853" localSheetId="1">'ĐƠN GIÁ'!#REF!</definedName>
    <definedName name="bookmark857" localSheetId="1">'ĐƠN GIÁ'!#REF!</definedName>
    <definedName name="bookmark860" localSheetId="1">'ĐƠN GIÁ'!#REF!</definedName>
    <definedName name="bookmark861" localSheetId="1">'ĐƠN GIÁ'!#REF!</definedName>
    <definedName name="bookmark862" localSheetId="1">'ĐƠN GIÁ'!#REF!</definedName>
    <definedName name="bookmark863" localSheetId="1">'ĐƠN GIÁ'!#REF!</definedName>
    <definedName name="bookmark864" localSheetId="1">'ĐƠN GIÁ'!#REF!</definedName>
    <definedName name="bookmark865" localSheetId="1">'ĐƠN GIÁ'!#REF!</definedName>
    <definedName name="bookmark866" localSheetId="1">'ĐƠN GIÁ'!#REF!</definedName>
    <definedName name="bookmark867" localSheetId="1">'ĐƠN GIÁ'!#REF!</definedName>
    <definedName name="bookmark868" localSheetId="1">'ĐƠN GIÁ'!#REF!</definedName>
    <definedName name="bookmark869" localSheetId="1">'ĐƠN GIÁ'!#REF!</definedName>
    <definedName name="bookmark870" localSheetId="1">'ĐƠN GIÁ'!#REF!</definedName>
    <definedName name="bookmark871" localSheetId="1">'ĐƠN GIÁ'!#REF!</definedName>
    <definedName name="bookmark872" localSheetId="1">'ĐƠN GIÁ'!#REF!</definedName>
    <definedName name="bookmark873" localSheetId="1">'ĐƠN GIÁ'!#REF!</definedName>
    <definedName name="bookmark874" localSheetId="1">'ĐƠN GIÁ'!#REF!</definedName>
    <definedName name="bookmark875" localSheetId="1">'ĐƠN GIÁ'!#REF!</definedName>
    <definedName name="bookmark876" localSheetId="1">'ĐƠN GIÁ'!#REF!</definedName>
    <definedName name="bookmark877" localSheetId="1">'ĐƠN GIÁ'!#REF!</definedName>
    <definedName name="bookmark878" localSheetId="1">'ĐƠN GIÁ'!#REF!</definedName>
    <definedName name="bookmark879" localSheetId="1">'ĐƠN GIÁ'!#REF!</definedName>
    <definedName name="bookmark880" localSheetId="1">'ĐƠN GIÁ'!#REF!</definedName>
    <definedName name="bookmark881" localSheetId="1">'ĐƠN GIÁ'!#REF!</definedName>
    <definedName name="bookmark882" localSheetId="1">'ĐƠN GIÁ'!#REF!</definedName>
    <definedName name="bookmark883" localSheetId="1">'ĐƠN GIÁ'!#REF!</definedName>
    <definedName name="bookmark884" localSheetId="1">'ĐƠN GIÁ'!#REF!</definedName>
    <definedName name="bookmark887" localSheetId="1">'ĐƠN GIÁ'!#REF!</definedName>
    <definedName name="bookmark889" localSheetId="1">'ĐƠN GIÁ'!#REF!</definedName>
    <definedName name="bookmark890" localSheetId="1">'ĐƠN GIÁ'!#REF!</definedName>
    <definedName name="bookmark891" localSheetId="1">'ĐƠN GIÁ'!#REF!</definedName>
    <definedName name="bookmark892" localSheetId="1">'ĐƠN GIÁ'!#REF!</definedName>
    <definedName name="bookmark893" localSheetId="1">'ĐƠN GIÁ'!#REF!</definedName>
    <definedName name="bookmark894" localSheetId="1">'ĐƠN GIÁ'!#REF!</definedName>
    <definedName name="bookmark895" localSheetId="1">'ĐƠN GIÁ'!#REF!</definedName>
    <definedName name="bookmark896" localSheetId="1">'ĐƠN GIÁ'!#REF!</definedName>
    <definedName name="bookmark897" localSheetId="1">'ĐƠN GIÁ'!#REF!</definedName>
    <definedName name="bookmark898" localSheetId="1">'ĐƠN GIÁ'!#REF!</definedName>
    <definedName name="bookmark899" localSheetId="1">'ĐƠN GIÁ'!#REF!</definedName>
    <definedName name="bookmark902" localSheetId="1">'ĐƠN GIÁ'!#REF!</definedName>
    <definedName name="bookmark903" localSheetId="1">'ĐƠN GIÁ'!#REF!</definedName>
    <definedName name="bookmark904" localSheetId="1">'ĐƠN GIÁ'!#REF!</definedName>
    <definedName name="bookmark905" localSheetId="1">'ĐƠN GIÁ'!#REF!</definedName>
    <definedName name="bookmark906" localSheetId="1">'ĐƠN GIÁ'!#REF!</definedName>
    <definedName name="bookmark907" localSheetId="1">'ĐƠN GIÁ'!#REF!</definedName>
    <definedName name="bookmark908" localSheetId="1">'ĐƠN GIÁ'!#REF!</definedName>
    <definedName name="bookmark909" localSheetId="1">'ĐƠN GIÁ'!#REF!</definedName>
    <definedName name="bookmark910" localSheetId="1">'ĐƠN GIÁ'!#REF!</definedName>
    <definedName name="bookmark911" localSheetId="1">'ĐƠN GIÁ'!#REF!</definedName>
    <definedName name="bookmark912" localSheetId="1">'ĐƠN GIÁ'!#REF!</definedName>
    <definedName name="bookmark913" localSheetId="1">'ĐƠN GIÁ'!#REF!</definedName>
    <definedName name="bookmark914" localSheetId="1">'ĐƠN GIÁ'!#REF!</definedName>
    <definedName name="bookmark915" localSheetId="1">'ĐƠN GIÁ'!#REF!</definedName>
    <definedName name="bookmark918" localSheetId="1">'ĐƠN GIÁ'!#REF!</definedName>
    <definedName name="bookmark920" localSheetId="1">'ĐƠN GIÁ'!#REF!</definedName>
    <definedName name="bookmark921" localSheetId="1">'ĐƠN GIÁ'!#REF!</definedName>
    <definedName name="bookmark922" localSheetId="1">'ĐƠN GIÁ'!#REF!</definedName>
    <definedName name="bookmark923" localSheetId="1">'ĐƠN GIÁ'!#REF!</definedName>
    <definedName name="bookmark924" localSheetId="1">'ĐƠN GIÁ'!#REF!</definedName>
    <definedName name="bookmark925" localSheetId="1">'ĐƠN GIÁ'!#REF!</definedName>
    <definedName name="bookmark926" localSheetId="1">'ĐƠN GIÁ'!#REF!</definedName>
    <definedName name="bookmark927" localSheetId="1">'ĐƠN GIÁ'!#REF!</definedName>
    <definedName name="bookmark928" localSheetId="1">'ĐƠN GIÁ'!#REF!</definedName>
    <definedName name="bookmark929" localSheetId="1">'ĐƠN GIÁ'!#REF!</definedName>
    <definedName name="bookmark930" localSheetId="1">'ĐƠN GIÁ'!#REF!</definedName>
    <definedName name="bookmark931" localSheetId="1">'ĐƠN GIÁ'!#REF!</definedName>
    <definedName name="bookmark932" localSheetId="1">'ĐƠN GIÁ'!#REF!</definedName>
    <definedName name="bookmark935" localSheetId="1">'ĐƠN GIÁ'!#REF!</definedName>
    <definedName name="bookmark937" localSheetId="1">'ĐƠN GIÁ'!#REF!</definedName>
    <definedName name="bookmark938" localSheetId="1">'ĐƠN GIÁ'!#REF!</definedName>
    <definedName name="bookmark939" localSheetId="1">'ĐƠN GIÁ'!#REF!</definedName>
    <definedName name="bookmark940" localSheetId="1">'ĐƠN GIÁ'!#REF!</definedName>
    <definedName name="bookmark941" localSheetId="1">'ĐƠN GIÁ'!#REF!</definedName>
    <definedName name="bookmark942" localSheetId="1">'ĐƠN GIÁ'!#REF!</definedName>
    <definedName name="bookmark943" localSheetId="1">'ĐƠN GIÁ'!#REF!</definedName>
    <definedName name="bookmark944" localSheetId="1">'ĐƠN GIÁ'!#REF!</definedName>
    <definedName name="bookmark945" localSheetId="1">'ĐƠN GIÁ'!#REF!</definedName>
    <definedName name="bookmark948" localSheetId="1">'ĐƠN GIÁ'!#REF!</definedName>
    <definedName name="bookmark950" localSheetId="1">'ĐƠN GIÁ'!#REF!</definedName>
    <definedName name="bookmark951" localSheetId="1">'ĐƠN GIÁ'!#REF!</definedName>
    <definedName name="bookmark952" localSheetId="1">'ĐƠN GIÁ'!#REF!</definedName>
    <definedName name="bookmark953" localSheetId="1">'ĐƠN GIÁ'!#REF!</definedName>
    <definedName name="bookmark954" localSheetId="1">'ĐƠN GIÁ'!#REF!</definedName>
    <definedName name="bookmark955" localSheetId="1">'ĐƠN GIÁ'!#REF!</definedName>
    <definedName name="bookmark956" localSheetId="1">'ĐƠN GIÁ'!#REF!</definedName>
    <definedName name="bookmark959" localSheetId="1">'ĐƠN GIÁ'!#REF!</definedName>
    <definedName name="bookmark960" localSheetId="1">'ĐƠN GIÁ'!#REF!</definedName>
    <definedName name="bookmark961" localSheetId="1">'ĐƠN GIÁ'!#REF!</definedName>
    <definedName name="bookmark962" localSheetId="1">'ĐƠN GIÁ'!#REF!</definedName>
    <definedName name="bookmark963" localSheetId="1">'ĐƠN GIÁ'!#REF!</definedName>
    <definedName name="bookmark964" localSheetId="1">'ĐƠN GIÁ'!#REF!</definedName>
    <definedName name="bookmark967" localSheetId="1">'ĐƠN GIÁ'!#REF!</definedName>
    <definedName name="bookmark969" localSheetId="1">'ĐƠN GIÁ'!#REF!</definedName>
    <definedName name="bookmark970" localSheetId="1">'ĐƠN GIÁ'!#REF!</definedName>
    <definedName name="bookmark971" localSheetId="1">'ĐƠN GIÁ'!#REF!</definedName>
    <definedName name="bookmark972" localSheetId="1">'ĐƠN GIÁ'!#REF!</definedName>
    <definedName name="bookmark973" localSheetId="1">'ĐƠN GIÁ'!#REF!</definedName>
    <definedName name="bookmark974" localSheetId="1">'ĐƠN GIÁ'!#REF!</definedName>
    <definedName name="bookmark975" localSheetId="1">'ĐƠN GIÁ'!#REF!</definedName>
    <definedName name="bookmark978" localSheetId="1">'ĐƠN GIÁ'!#REF!</definedName>
    <definedName name="bookmark979" localSheetId="1">'ĐƠN GIÁ'!#REF!</definedName>
    <definedName name="bookmark980" localSheetId="1">'ĐƠN GIÁ'!#REF!</definedName>
    <definedName name="bookmark981" localSheetId="1">'ĐƠN GIÁ'!#REF!</definedName>
    <definedName name="bookmark982" localSheetId="1">'ĐƠN GIÁ'!#REF!</definedName>
    <definedName name="bookmark983" localSheetId="1">'ĐƠN GIÁ'!#REF!</definedName>
    <definedName name="bookmark984" localSheetId="1">'ĐƠN GIÁ'!#REF!</definedName>
    <definedName name="bookmark985" localSheetId="1">'ĐƠN GIÁ'!#REF!</definedName>
    <definedName name="bookmark986" localSheetId="1">'ĐƠN GIÁ'!#REF!</definedName>
    <definedName name="bookmark987" localSheetId="1">'ĐƠN GIÁ'!#REF!</definedName>
    <definedName name="bookmark988" localSheetId="1">'ĐƠN GIÁ'!#REF!</definedName>
    <definedName name="bookmark989" localSheetId="1">'ĐƠN GIÁ'!#REF!</definedName>
    <definedName name="bookmark990" localSheetId="1">'ĐƠN GIÁ'!#REF!</definedName>
    <definedName name="bookmark991" localSheetId="1">'ĐƠN GIÁ'!#REF!</definedName>
    <definedName name="bookmark992" localSheetId="1">'ĐƠN GIÁ'!#REF!</definedName>
    <definedName name="bookmark993" localSheetId="1">'ĐƠN GIÁ'!#REF!</definedName>
    <definedName name="bookmark994" localSheetId="1">'ĐƠN GIÁ'!#REF!</definedName>
    <definedName name="bookmark995" localSheetId="1">'ĐƠN GIÁ'!#REF!</definedName>
    <definedName name="bookmark996" localSheetId="1">'ĐƠN GIÁ'!#REF!</definedName>
    <definedName name="bookmark997" localSheetId="1">'ĐƠN GIÁ'!#REF!</definedName>
    <definedName name="bookmark998" localSheetId="1">'ĐƠN GIÁ'!#REF!</definedName>
    <definedName name="bookmark999" localSheetId="1">'ĐƠN GIÁ'!#REF!</definedName>
    <definedName name="dieu_1_2" localSheetId="1">'ĐƠN GIÁ'!$A$2</definedName>
    <definedName name="dieu_1_3" localSheetId="1">'ĐƠN GIÁ'!#REF!</definedName>
    <definedName name="dieu_2_2" localSheetId="1">'ĐƠN GIÁ'!$A$28</definedName>
    <definedName name="dieu_2_3" localSheetId="1">'ĐƠN GIÁ'!#REF!</definedName>
    <definedName name="dieu_3_2" localSheetId="1">'ĐƠN GIÁ'!#REF!</definedName>
    <definedName name="muc_2_1_name" localSheetId="1">'ĐƠN GIÁ'!#REF!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2" l="1"/>
  <c r="E13" i="2" s="1"/>
  <c r="F13" i="2" s="1"/>
  <c r="G13" i="2" s="1"/>
  <c r="D12" i="2"/>
  <c r="E12" i="2" s="1"/>
  <c r="F12" i="2" s="1"/>
  <c r="G12" i="2" s="1"/>
  <c r="F45" i="5" l="1"/>
  <c r="E45" i="5"/>
  <c r="F1772" i="1"/>
  <c r="F1773" i="1"/>
  <c r="F1774" i="1"/>
  <c r="F1775" i="1"/>
  <c r="F1776" i="1"/>
  <c r="F1777" i="1"/>
  <c r="F1778" i="1"/>
  <c r="F1779" i="1"/>
  <c r="F1780" i="1"/>
  <c r="F1781" i="1"/>
  <c r="F1782" i="1"/>
  <c r="F1783" i="1"/>
  <c r="F1784" i="1"/>
  <c r="F1785" i="1"/>
  <c r="F1786" i="1"/>
  <c r="F1787" i="1"/>
  <c r="F1788" i="1"/>
  <c r="F1789" i="1"/>
  <c r="E1789" i="1"/>
  <c r="E1788" i="1"/>
  <c r="E1787" i="1"/>
  <c r="E1786" i="1"/>
  <c r="E1785" i="1"/>
  <c r="E1784" i="1"/>
  <c r="E1783" i="1"/>
  <c r="E1782" i="1"/>
  <c r="E1781" i="1"/>
  <c r="E1780" i="1"/>
  <c r="E1779" i="1"/>
  <c r="E1778" i="1"/>
  <c r="E1777" i="1"/>
  <c r="E1776" i="1"/>
  <c r="E1775" i="1"/>
  <c r="E1774" i="1"/>
  <c r="E1773" i="1"/>
  <c r="E1772" i="1"/>
  <c r="E1771" i="1"/>
  <c r="F1767" i="1" l="1"/>
  <c r="G1767" i="1" s="1"/>
  <c r="F1766" i="1"/>
  <c r="G1766" i="1" s="1"/>
  <c r="F1765" i="1"/>
  <c r="G1765" i="1" s="1"/>
  <c r="F1764" i="1"/>
  <c r="G1764" i="1" s="1"/>
  <c r="F1763" i="1"/>
  <c r="G1763" i="1" s="1"/>
  <c r="F1762" i="1"/>
  <c r="G1762" i="1" s="1"/>
  <c r="F1761" i="1"/>
  <c r="G1761" i="1" s="1"/>
  <c r="F1760" i="1"/>
  <c r="G1760" i="1" s="1"/>
  <c r="F1759" i="1"/>
  <c r="G1759" i="1" s="1"/>
  <c r="F1758" i="1"/>
  <c r="G1758" i="1" s="1"/>
  <c r="F1757" i="1"/>
  <c r="G1757" i="1" s="1"/>
  <c r="F1756" i="1"/>
  <c r="G1756" i="1" s="1"/>
  <c r="F80" i="3"/>
  <c r="F79" i="3"/>
  <c r="F78" i="3"/>
  <c r="F77" i="3"/>
  <c r="F76" i="3"/>
  <c r="F1771" i="1"/>
  <c r="F1790" i="1" l="1"/>
  <c r="G1768" i="1"/>
  <c r="E1730" i="1" l="1"/>
  <c r="F1730" i="1" s="1"/>
  <c r="E1729" i="1"/>
  <c r="F1729" i="1" s="1"/>
  <c r="E1728" i="1"/>
  <c r="E1727" i="1"/>
  <c r="F1727" i="1" s="1"/>
  <c r="E1726" i="1"/>
  <c r="E1725" i="1"/>
  <c r="F1725" i="1" s="1"/>
  <c r="E1724" i="1"/>
  <c r="F1724" i="1" s="1"/>
  <c r="E1723" i="1"/>
  <c r="F1723" i="1" s="1"/>
  <c r="E1722" i="1"/>
  <c r="F1722" i="1" s="1"/>
  <c r="E1721" i="1"/>
  <c r="F1721" i="1" s="1"/>
  <c r="E1720" i="1"/>
  <c r="F1720" i="1" s="1"/>
  <c r="E1719" i="1"/>
  <c r="F1719" i="1" s="1"/>
  <c r="E1718" i="1"/>
  <c r="E1717" i="1"/>
  <c r="F1717" i="1" s="1"/>
  <c r="E1716" i="1"/>
  <c r="F1716" i="1" s="1"/>
  <c r="E1715" i="1"/>
  <c r="F1715" i="1" s="1"/>
  <c r="E1714" i="1"/>
  <c r="F1714" i="1" s="1"/>
  <c r="E1713" i="1"/>
  <c r="F1713" i="1" s="1"/>
  <c r="F1709" i="1"/>
  <c r="G1709" i="1" s="1"/>
  <c r="F1708" i="1"/>
  <c r="G1708" i="1" s="1"/>
  <c r="F1707" i="1"/>
  <c r="G1707" i="1" s="1"/>
  <c r="F1706" i="1"/>
  <c r="G1706" i="1" s="1"/>
  <c r="F1705" i="1"/>
  <c r="G1705" i="1" s="1"/>
  <c r="F1704" i="1"/>
  <c r="G1704" i="1" s="1"/>
  <c r="F1703" i="1"/>
  <c r="G1703" i="1" s="1"/>
  <c r="F1702" i="1"/>
  <c r="G1702" i="1" s="1"/>
  <c r="F1701" i="1"/>
  <c r="G1701" i="1" s="1"/>
  <c r="F75" i="3"/>
  <c r="F74" i="3"/>
  <c r="F1728" i="1"/>
  <c r="F1726" i="1"/>
  <c r="F1718" i="1"/>
  <c r="F1731" i="1" l="1"/>
  <c r="F44" i="5" s="1"/>
  <c r="G1710" i="1"/>
  <c r="E44" i="5" s="1"/>
  <c r="E1676" i="1" l="1"/>
  <c r="E1675" i="1"/>
  <c r="E1674" i="1"/>
  <c r="E1673" i="1"/>
  <c r="E1672" i="1"/>
  <c r="E1671" i="1"/>
  <c r="E1670" i="1"/>
  <c r="E1669" i="1"/>
  <c r="E1668" i="1"/>
  <c r="E1667" i="1"/>
  <c r="E1666" i="1"/>
  <c r="E1665" i="1"/>
  <c r="E1664" i="1"/>
  <c r="E1663" i="1"/>
  <c r="E1662" i="1"/>
  <c r="E1661" i="1"/>
  <c r="E1660" i="1"/>
  <c r="E1659" i="1"/>
  <c r="E1658" i="1"/>
  <c r="F1654" i="1" l="1"/>
  <c r="G1654" i="1" s="1"/>
  <c r="F73" i="3"/>
  <c r="F1653" i="1"/>
  <c r="G1653" i="1" s="1"/>
  <c r="F1652" i="1"/>
  <c r="G1652" i="1" s="1"/>
  <c r="F1651" i="1"/>
  <c r="G1651" i="1" s="1"/>
  <c r="F1650" i="1"/>
  <c r="G1650" i="1" s="1"/>
  <c r="F1648" i="1"/>
  <c r="G1648" i="1" s="1"/>
  <c r="F1649" i="1"/>
  <c r="G1649" i="1" s="1"/>
  <c r="F1647" i="1"/>
  <c r="G1647" i="1" s="1"/>
  <c r="F1646" i="1"/>
  <c r="G1646" i="1" s="1"/>
  <c r="F1645" i="1"/>
  <c r="G1645" i="1" s="1"/>
  <c r="F1676" i="1"/>
  <c r="F1675" i="1"/>
  <c r="F1673" i="1"/>
  <c r="F1672" i="1"/>
  <c r="F1671" i="1"/>
  <c r="F1670" i="1"/>
  <c r="F1669" i="1"/>
  <c r="F1668" i="1"/>
  <c r="F1667" i="1"/>
  <c r="F1666" i="1"/>
  <c r="F1665" i="1"/>
  <c r="F1664" i="1"/>
  <c r="F1663" i="1"/>
  <c r="F1662" i="1"/>
  <c r="F1661" i="1"/>
  <c r="F1660" i="1"/>
  <c r="F1659" i="1"/>
  <c r="F1658" i="1"/>
  <c r="G1655" i="1" l="1"/>
  <c r="E43" i="5" s="1"/>
  <c r="F1677" i="1"/>
  <c r="F43" i="5" s="1"/>
  <c r="E1619" i="1" l="1"/>
  <c r="F1619" i="1" s="1"/>
  <c r="E1618" i="1"/>
  <c r="F1618" i="1" s="1"/>
  <c r="E1617" i="1"/>
  <c r="F1617" i="1" s="1"/>
  <c r="E1616" i="1"/>
  <c r="F1616" i="1" s="1"/>
  <c r="E1615" i="1"/>
  <c r="F1615" i="1" s="1"/>
  <c r="E1614" i="1"/>
  <c r="F1614" i="1" s="1"/>
  <c r="E1613" i="1"/>
  <c r="F1613" i="1" s="1"/>
  <c r="E1612" i="1"/>
  <c r="F1612" i="1" s="1"/>
  <c r="E1611" i="1"/>
  <c r="F1611" i="1" s="1"/>
  <c r="E1610" i="1"/>
  <c r="F1610" i="1" s="1"/>
  <c r="E1609" i="1"/>
  <c r="F1609" i="1" s="1"/>
  <c r="E1608" i="1"/>
  <c r="F1608" i="1" s="1"/>
  <c r="E1607" i="1"/>
  <c r="F1607" i="1" s="1"/>
  <c r="E1606" i="1"/>
  <c r="F1606" i="1" s="1"/>
  <c r="E1605" i="1"/>
  <c r="F1605" i="1" s="1"/>
  <c r="E1604" i="1"/>
  <c r="F1604" i="1" s="1"/>
  <c r="E1603" i="1"/>
  <c r="F1603" i="1" s="1"/>
  <c r="E1602" i="1"/>
  <c r="G1588" i="1"/>
  <c r="G1589" i="1"/>
  <c r="G1590" i="1"/>
  <c r="G1591" i="1"/>
  <c r="G1592" i="1"/>
  <c r="G1593" i="1"/>
  <c r="G1594" i="1"/>
  <c r="G1595" i="1"/>
  <c r="G1596" i="1"/>
  <c r="G1597" i="1"/>
  <c r="G1598" i="1"/>
  <c r="F1598" i="1"/>
  <c r="F1597" i="1"/>
  <c r="F1596" i="1"/>
  <c r="F1595" i="1"/>
  <c r="F1594" i="1"/>
  <c r="F1593" i="1"/>
  <c r="F1592" i="1"/>
  <c r="F1591" i="1"/>
  <c r="F1590" i="1"/>
  <c r="F1589" i="1"/>
  <c r="F1588" i="1"/>
  <c r="F1587" i="1"/>
  <c r="F72" i="3"/>
  <c r="F71" i="3"/>
  <c r="F70" i="3"/>
  <c r="F1602" i="1" l="1"/>
  <c r="G1587" i="1"/>
  <c r="E1562" i="1"/>
  <c r="F1562" i="1" s="1"/>
  <c r="E1561" i="1"/>
  <c r="F1561" i="1" s="1"/>
  <c r="E1560" i="1"/>
  <c r="F1560" i="1" s="1"/>
  <c r="E1559" i="1"/>
  <c r="F1559" i="1" s="1"/>
  <c r="E1558" i="1"/>
  <c r="F1558" i="1" s="1"/>
  <c r="E1557" i="1"/>
  <c r="F1557" i="1" s="1"/>
  <c r="E1556" i="1"/>
  <c r="F1556" i="1" s="1"/>
  <c r="E1555" i="1"/>
  <c r="F1555" i="1" s="1"/>
  <c r="E1554" i="1"/>
  <c r="F1554" i="1" s="1"/>
  <c r="E1553" i="1"/>
  <c r="F1553" i="1" s="1"/>
  <c r="E1552" i="1"/>
  <c r="F1552" i="1" s="1"/>
  <c r="E1551" i="1"/>
  <c r="F1551" i="1" s="1"/>
  <c r="E1550" i="1"/>
  <c r="F1550" i="1" s="1"/>
  <c r="E1549" i="1"/>
  <c r="F1549" i="1" s="1"/>
  <c r="E1548" i="1"/>
  <c r="F1548" i="1" s="1"/>
  <c r="E1547" i="1"/>
  <c r="F1547" i="1" s="1"/>
  <c r="E1546" i="1"/>
  <c r="F1546" i="1" s="1"/>
  <c r="E1545" i="1"/>
  <c r="G1535" i="1"/>
  <c r="G1536" i="1"/>
  <c r="G1537" i="1"/>
  <c r="G1538" i="1"/>
  <c r="G1539" i="1"/>
  <c r="G1540" i="1"/>
  <c r="G1541" i="1"/>
  <c r="F1541" i="1"/>
  <c r="F1540" i="1"/>
  <c r="F1539" i="1"/>
  <c r="F1538" i="1"/>
  <c r="F1537" i="1"/>
  <c r="F1536" i="1"/>
  <c r="F1535" i="1"/>
  <c r="F1534" i="1"/>
  <c r="G1534" i="1"/>
  <c r="F69" i="3"/>
  <c r="G1599" i="1" l="1"/>
  <c r="E42" i="5" s="1"/>
  <c r="F1620" i="1"/>
  <c r="F42" i="5" s="1"/>
  <c r="F1545" i="1" l="1"/>
  <c r="E1509" i="1"/>
  <c r="F1509" i="1" s="1"/>
  <c r="E1508" i="1"/>
  <c r="F1508" i="1" s="1"/>
  <c r="E1507" i="1"/>
  <c r="F1507" i="1" s="1"/>
  <c r="E1506" i="1"/>
  <c r="F1506" i="1" s="1"/>
  <c r="E1505" i="1"/>
  <c r="F1505" i="1" s="1"/>
  <c r="E1504" i="1"/>
  <c r="F1504" i="1" s="1"/>
  <c r="E1503" i="1"/>
  <c r="F1503" i="1" s="1"/>
  <c r="E1502" i="1"/>
  <c r="F1502" i="1" s="1"/>
  <c r="E1501" i="1"/>
  <c r="F1501" i="1" s="1"/>
  <c r="E1500" i="1"/>
  <c r="F1500" i="1" s="1"/>
  <c r="E1499" i="1"/>
  <c r="F1499" i="1" s="1"/>
  <c r="E1498" i="1"/>
  <c r="F1498" i="1" s="1"/>
  <c r="E1497" i="1"/>
  <c r="F1497" i="1" s="1"/>
  <c r="E1496" i="1"/>
  <c r="F1496" i="1" s="1"/>
  <c r="E1495" i="1"/>
  <c r="F1495" i="1" s="1"/>
  <c r="E1494" i="1"/>
  <c r="F1494" i="1" s="1"/>
  <c r="E1493" i="1"/>
  <c r="F1493" i="1" s="1"/>
  <c r="E1492" i="1"/>
  <c r="F1492" i="1" s="1"/>
  <c r="E1491" i="1"/>
  <c r="F1487" i="1"/>
  <c r="F1486" i="1"/>
  <c r="F1485" i="1"/>
  <c r="F1484" i="1"/>
  <c r="F1483" i="1"/>
  <c r="F1482" i="1"/>
  <c r="F1481" i="1"/>
  <c r="F1480" i="1"/>
  <c r="F1479" i="1"/>
  <c r="F1478" i="1"/>
  <c r="F1477" i="1"/>
  <c r="F68" i="3"/>
  <c r="F67" i="3"/>
  <c r="G1542" i="1" l="1"/>
  <c r="E41" i="5" s="1"/>
  <c r="F1563" i="1"/>
  <c r="F41" i="5" s="1"/>
  <c r="F1491" i="1" l="1"/>
  <c r="G1487" i="1"/>
  <c r="G1486" i="1"/>
  <c r="G1485" i="1"/>
  <c r="G1484" i="1"/>
  <c r="G1483" i="1"/>
  <c r="G1482" i="1"/>
  <c r="G1481" i="1"/>
  <c r="G1480" i="1"/>
  <c r="G1479" i="1"/>
  <c r="G1478" i="1"/>
  <c r="G1477" i="1"/>
  <c r="F1510" i="1" l="1"/>
  <c r="F40" i="5" s="1"/>
  <c r="G1488" i="1"/>
  <c r="E40" i="5" s="1"/>
  <c r="E1451" i="1"/>
  <c r="F1451" i="1" s="1"/>
  <c r="E1450" i="1"/>
  <c r="F1450" i="1" s="1"/>
  <c r="E1449" i="1"/>
  <c r="F1449" i="1" s="1"/>
  <c r="E1448" i="1"/>
  <c r="F1448" i="1" s="1"/>
  <c r="E1447" i="1"/>
  <c r="F1447" i="1" s="1"/>
  <c r="E1446" i="1"/>
  <c r="F1446" i="1" s="1"/>
  <c r="E1445" i="1"/>
  <c r="F1445" i="1" s="1"/>
  <c r="E1444" i="1"/>
  <c r="F1444" i="1" s="1"/>
  <c r="E1443" i="1"/>
  <c r="F1443" i="1" s="1"/>
  <c r="E1442" i="1"/>
  <c r="F1442" i="1" s="1"/>
  <c r="E1441" i="1"/>
  <c r="F1441" i="1" s="1"/>
  <c r="E1440" i="1"/>
  <c r="F1440" i="1" s="1"/>
  <c r="E1439" i="1"/>
  <c r="F1439" i="1" s="1"/>
  <c r="E1438" i="1"/>
  <c r="F1438" i="1" s="1"/>
  <c r="E1437" i="1"/>
  <c r="F1437" i="1" s="1"/>
  <c r="E1436" i="1"/>
  <c r="F1436" i="1" s="1"/>
  <c r="E1435" i="1"/>
  <c r="F1435" i="1" s="1"/>
  <c r="E1434" i="1"/>
  <c r="F1434" i="1" s="1"/>
  <c r="E1433" i="1"/>
  <c r="F1429" i="1"/>
  <c r="G1429" i="1" s="1"/>
  <c r="F1428" i="1"/>
  <c r="G1428" i="1" s="1"/>
  <c r="F1427" i="1"/>
  <c r="G1427" i="1" s="1"/>
  <c r="F1426" i="1"/>
  <c r="G1426" i="1" s="1"/>
  <c r="F1425" i="1"/>
  <c r="G1425" i="1" s="1"/>
  <c r="F1424" i="1"/>
  <c r="G1424" i="1" s="1"/>
  <c r="F1423" i="1"/>
  <c r="G1423" i="1" s="1"/>
  <c r="F1422" i="1"/>
  <c r="G1422" i="1" s="1"/>
  <c r="F1421" i="1"/>
  <c r="G1421" i="1" s="1"/>
  <c r="F1420" i="1"/>
  <c r="G1420" i="1" s="1"/>
  <c r="F1419" i="1"/>
  <c r="G1419" i="1" s="1"/>
  <c r="F1418" i="1"/>
  <c r="F1433" i="1" l="1"/>
  <c r="G1418" i="1"/>
  <c r="E1392" i="1"/>
  <c r="F1392" i="1" s="1"/>
  <c r="E1388" i="1"/>
  <c r="F1388" i="1" s="1"/>
  <c r="E1391" i="1"/>
  <c r="F1391" i="1" s="1"/>
  <c r="E1390" i="1"/>
  <c r="F1390" i="1" s="1"/>
  <c r="E1389" i="1"/>
  <c r="F1389" i="1" s="1"/>
  <c r="E1387" i="1"/>
  <c r="F1387" i="1" s="1"/>
  <c r="E1386" i="1"/>
  <c r="F1386" i="1" s="1"/>
  <c r="E1385" i="1"/>
  <c r="F1385" i="1" s="1"/>
  <c r="E1384" i="1"/>
  <c r="F1384" i="1" s="1"/>
  <c r="E1383" i="1"/>
  <c r="F1383" i="1" s="1"/>
  <c r="E1382" i="1"/>
  <c r="F1382" i="1" s="1"/>
  <c r="E1381" i="1"/>
  <c r="F1381" i="1" s="1"/>
  <c r="E1380" i="1"/>
  <c r="F1380" i="1" s="1"/>
  <c r="E1379" i="1"/>
  <c r="F1379" i="1" s="1"/>
  <c r="E1378" i="1"/>
  <c r="F1378" i="1" s="1"/>
  <c r="E1377" i="1"/>
  <c r="F1377" i="1" s="1"/>
  <c r="E1376" i="1"/>
  <c r="F1376" i="1" s="1"/>
  <c r="E1375" i="1"/>
  <c r="F1375" i="1" s="1"/>
  <c r="E1374" i="1"/>
  <c r="F1374" i="1" s="1"/>
  <c r="F1370" i="1"/>
  <c r="G1370" i="1" s="1"/>
  <c r="F1369" i="1"/>
  <c r="G1369" i="1" s="1"/>
  <c r="F1368" i="1"/>
  <c r="G1368" i="1" s="1"/>
  <c r="F1367" i="1"/>
  <c r="G1367" i="1" s="1"/>
  <c r="F1366" i="1"/>
  <c r="G1366" i="1" s="1"/>
  <c r="F1365" i="1"/>
  <c r="G1365" i="1" s="1"/>
  <c r="F1364" i="1"/>
  <c r="G1364" i="1" s="1"/>
  <c r="F1363" i="1"/>
  <c r="G1363" i="1" s="1"/>
  <c r="F1362" i="1"/>
  <c r="G1362" i="1" s="1"/>
  <c r="F1361" i="1"/>
  <c r="G1361" i="1" s="1"/>
  <c r="F1360" i="1"/>
  <c r="G1360" i="1" s="1"/>
  <c r="F1359" i="1"/>
  <c r="G1359" i="1" s="1"/>
  <c r="F66" i="3"/>
  <c r="F65" i="3"/>
  <c r="F64" i="3"/>
  <c r="F63" i="3"/>
  <c r="F62" i="3"/>
  <c r="G1430" i="1" l="1"/>
  <c r="E39" i="5" s="1"/>
  <c r="F1452" i="1"/>
  <c r="F39" i="5" s="1"/>
  <c r="G1371" i="1"/>
  <c r="E38" i="5" s="1"/>
  <c r="F1393" i="1"/>
  <c r="F38" i="5" s="1"/>
  <c r="E1333" i="1" l="1"/>
  <c r="F1333" i="1" s="1"/>
  <c r="E1332" i="1"/>
  <c r="F1332" i="1" s="1"/>
  <c r="E1331" i="1"/>
  <c r="F1331" i="1" s="1"/>
  <c r="E1330" i="1"/>
  <c r="F1330" i="1" s="1"/>
  <c r="E1329" i="1"/>
  <c r="F1329" i="1" s="1"/>
  <c r="E1328" i="1"/>
  <c r="F1328" i="1" s="1"/>
  <c r="E1327" i="1"/>
  <c r="F1327" i="1" s="1"/>
  <c r="E1326" i="1"/>
  <c r="F1326" i="1" s="1"/>
  <c r="E1325" i="1"/>
  <c r="F1325" i="1" s="1"/>
  <c r="E1324" i="1"/>
  <c r="F1324" i="1" s="1"/>
  <c r="E1323" i="1"/>
  <c r="F1323" i="1" s="1"/>
  <c r="E1322" i="1"/>
  <c r="F1322" i="1" s="1"/>
  <c r="E1321" i="1"/>
  <c r="F1321" i="1" s="1"/>
  <c r="E1320" i="1"/>
  <c r="F1320" i="1" s="1"/>
  <c r="E1319" i="1"/>
  <c r="F1319" i="1" s="1"/>
  <c r="E1318" i="1"/>
  <c r="F1318" i="1" s="1"/>
  <c r="E1317" i="1"/>
  <c r="F1317" i="1" s="1"/>
  <c r="E1316" i="1"/>
  <c r="F1316" i="1" s="1"/>
  <c r="E1315" i="1"/>
  <c r="F1315" i="1" s="1"/>
  <c r="E1314" i="1"/>
  <c r="F1314" i="1" s="1"/>
  <c r="F1310" i="1"/>
  <c r="G1310" i="1" s="1"/>
  <c r="F1309" i="1"/>
  <c r="G1309" i="1" s="1"/>
  <c r="F1308" i="1"/>
  <c r="G1308" i="1" s="1"/>
  <c r="F1307" i="1"/>
  <c r="G1307" i="1" s="1"/>
  <c r="F1306" i="1"/>
  <c r="G1306" i="1" s="1"/>
  <c r="F1305" i="1"/>
  <c r="G1305" i="1" s="1"/>
  <c r="F1304" i="1"/>
  <c r="G1304" i="1" s="1"/>
  <c r="F1303" i="1"/>
  <c r="G1303" i="1" s="1"/>
  <c r="F1302" i="1"/>
  <c r="G1302" i="1" s="1"/>
  <c r="F61" i="3"/>
  <c r="F1334" i="1" l="1"/>
  <c r="F37" i="5" s="1"/>
  <c r="G1311" i="1"/>
  <c r="E37" i="5" s="1"/>
  <c r="E1282" i="1" l="1"/>
  <c r="F1282" i="1" s="1"/>
  <c r="E1281" i="1"/>
  <c r="F1281" i="1" s="1"/>
  <c r="E1280" i="1"/>
  <c r="F1280" i="1" s="1"/>
  <c r="E1279" i="1"/>
  <c r="F1279" i="1" s="1"/>
  <c r="E1278" i="1"/>
  <c r="F1278" i="1" s="1"/>
  <c r="E1277" i="1"/>
  <c r="F1277" i="1" s="1"/>
  <c r="E1276" i="1"/>
  <c r="F1276" i="1" s="1"/>
  <c r="E1275" i="1"/>
  <c r="F1275" i="1" s="1"/>
  <c r="E1274" i="1"/>
  <c r="F1274" i="1" s="1"/>
  <c r="E1273" i="1"/>
  <c r="F1273" i="1" s="1"/>
  <c r="E1272" i="1"/>
  <c r="F1272" i="1" s="1"/>
  <c r="E1271" i="1"/>
  <c r="F1271" i="1" s="1"/>
  <c r="E1270" i="1"/>
  <c r="F1270" i="1" s="1"/>
  <c r="E1269" i="1"/>
  <c r="F1269" i="1" s="1"/>
  <c r="E1268" i="1"/>
  <c r="F1268" i="1" s="1"/>
  <c r="E1267" i="1"/>
  <c r="F1267" i="1" s="1"/>
  <c r="E1266" i="1"/>
  <c r="F1266" i="1" s="1"/>
  <c r="E1265" i="1"/>
  <c r="F1265" i="1" s="1"/>
  <c r="E1264" i="1"/>
  <c r="F1264" i="1" s="1"/>
  <c r="E1263" i="1"/>
  <c r="F1259" i="1"/>
  <c r="G1259" i="1" s="1"/>
  <c r="F1258" i="1"/>
  <c r="G1258" i="1" s="1"/>
  <c r="F1257" i="1"/>
  <c r="G1257" i="1" s="1"/>
  <c r="F1256" i="1"/>
  <c r="G1256" i="1" s="1"/>
  <c r="F1255" i="1"/>
  <c r="G1255" i="1" s="1"/>
  <c r="F1254" i="1"/>
  <c r="G1254" i="1" s="1"/>
  <c r="F1253" i="1"/>
  <c r="G1253" i="1" s="1"/>
  <c r="F1252" i="1"/>
  <c r="G1252" i="1" s="1"/>
  <c r="F1251" i="1"/>
  <c r="F60" i="3"/>
  <c r="F1263" i="1" l="1"/>
  <c r="G1251" i="1"/>
  <c r="E1231" i="1"/>
  <c r="F1231" i="1" s="1"/>
  <c r="E1230" i="1"/>
  <c r="F1230" i="1" s="1"/>
  <c r="E1229" i="1"/>
  <c r="F1229" i="1" s="1"/>
  <c r="E1228" i="1"/>
  <c r="F1228" i="1" s="1"/>
  <c r="E1227" i="1"/>
  <c r="F1227" i="1" s="1"/>
  <c r="E1226" i="1"/>
  <c r="F1226" i="1" s="1"/>
  <c r="E1225" i="1"/>
  <c r="F1225" i="1" s="1"/>
  <c r="E1224" i="1"/>
  <c r="F1224" i="1" s="1"/>
  <c r="E1223" i="1"/>
  <c r="F1223" i="1" s="1"/>
  <c r="E1222" i="1"/>
  <c r="F1222" i="1" s="1"/>
  <c r="E1221" i="1"/>
  <c r="F1221" i="1" s="1"/>
  <c r="E1220" i="1"/>
  <c r="F1220" i="1" s="1"/>
  <c r="E1219" i="1"/>
  <c r="F1219" i="1" s="1"/>
  <c r="E1218" i="1"/>
  <c r="F1218" i="1" s="1"/>
  <c r="E1217" i="1"/>
  <c r="F1217" i="1" s="1"/>
  <c r="E1216" i="1"/>
  <c r="F1216" i="1" s="1"/>
  <c r="E1215" i="1"/>
  <c r="F1215" i="1" s="1"/>
  <c r="E1214" i="1"/>
  <c r="F1214" i="1" s="1"/>
  <c r="E1213" i="1"/>
  <c r="F1213" i="1" s="1"/>
  <c r="E1212" i="1"/>
  <c r="F1208" i="1"/>
  <c r="G1208" i="1" s="1"/>
  <c r="F1207" i="1"/>
  <c r="G1207" i="1" s="1"/>
  <c r="F1206" i="1"/>
  <c r="G1206" i="1" s="1"/>
  <c r="F1205" i="1"/>
  <c r="G1205" i="1" s="1"/>
  <c r="F1204" i="1"/>
  <c r="G1204" i="1" s="1"/>
  <c r="F1203" i="1"/>
  <c r="G1203" i="1" s="1"/>
  <c r="F1202" i="1"/>
  <c r="G1202" i="1" s="1"/>
  <c r="F1201" i="1"/>
  <c r="G1201" i="1" s="1"/>
  <c r="F1200" i="1"/>
  <c r="G1260" i="1" l="1"/>
  <c r="E36" i="5" s="1"/>
  <c r="F1283" i="1"/>
  <c r="F36" i="5" s="1"/>
  <c r="F1212" i="1" l="1"/>
  <c r="G1200" i="1"/>
  <c r="E1180" i="1"/>
  <c r="F1180" i="1" s="1"/>
  <c r="E1179" i="1"/>
  <c r="F1179" i="1" s="1"/>
  <c r="E1178" i="1"/>
  <c r="F1178" i="1" s="1"/>
  <c r="E1177" i="1"/>
  <c r="F1177" i="1" s="1"/>
  <c r="E1176" i="1"/>
  <c r="F1176" i="1" s="1"/>
  <c r="E1175" i="1"/>
  <c r="F1175" i="1" s="1"/>
  <c r="E1174" i="1"/>
  <c r="F1174" i="1" s="1"/>
  <c r="E1173" i="1"/>
  <c r="F1173" i="1" s="1"/>
  <c r="E1172" i="1"/>
  <c r="F1172" i="1" s="1"/>
  <c r="E1171" i="1"/>
  <c r="F1171" i="1" s="1"/>
  <c r="E1170" i="1"/>
  <c r="F1170" i="1" s="1"/>
  <c r="E1169" i="1"/>
  <c r="F1169" i="1" s="1"/>
  <c r="E1168" i="1"/>
  <c r="F1168" i="1" s="1"/>
  <c r="E1167" i="1"/>
  <c r="F1167" i="1" s="1"/>
  <c r="E1166" i="1"/>
  <c r="F1166" i="1" s="1"/>
  <c r="E1165" i="1"/>
  <c r="F1165" i="1" s="1"/>
  <c r="E1164" i="1"/>
  <c r="F1164" i="1" s="1"/>
  <c r="E1163" i="1"/>
  <c r="F1163" i="1" s="1"/>
  <c r="E1162" i="1"/>
  <c r="F1162" i="1" s="1"/>
  <c r="E1161" i="1"/>
  <c r="F1157" i="1"/>
  <c r="F1156" i="1"/>
  <c r="F1155" i="1"/>
  <c r="F1154" i="1"/>
  <c r="F1153" i="1"/>
  <c r="F1152" i="1"/>
  <c r="F1151" i="1"/>
  <c r="F1150" i="1"/>
  <c r="F1149" i="1"/>
  <c r="F59" i="3"/>
  <c r="G1209" i="1" l="1"/>
  <c r="E35" i="5" s="1"/>
  <c r="F1232" i="1"/>
  <c r="F35" i="5" s="1"/>
  <c r="F1161" i="1" l="1"/>
  <c r="G1157" i="1"/>
  <c r="G1156" i="1"/>
  <c r="G1155" i="1"/>
  <c r="G1154" i="1"/>
  <c r="G1153" i="1"/>
  <c r="G1152" i="1"/>
  <c r="G1151" i="1"/>
  <c r="G1150" i="1"/>
  <c r="G1149" i="1"/>
  <c r="E1127" i="1"/>
  <c r="F1127" i="1" s="1"/>
  <c r="E1125" i="1"/>
  <c r="F1125" i="1" s="1"/>
  <c r="E1124" i="1"/>
  <c r="F1124" i="1" s="1"/>
  <c r="E1129" i="1"/>
  <c r="F1129" i="1" s="1"/>
  <c r="E1128" i="1"/>
  <c r="F1128" i="1" s="1"/>
  <c r="E1126" i="1"/>
  <c r="F1126" i="1" s="1"/>
  <c r="E1123" i="1"/>
  <c r="F1123" i="1" s="1"/>
  <c r="E1122" i="1"/>
  <c r="F1122" i="1" s="1"/>
  <c r="E1121" i="1"/>
  <c r="F1121" i="1" s="1"/>
  <c r="E1120" i="1"/>
  <c r="F1120" i="1" s="1"/>
  <c r="E1119" i="1"/>
  <c r="F1119" i="1" s="1"/>
  <c r="E1118" i="1"/>
  <c r="F1118" i="1" s="1"/>
  <c r="E1117" i="1"/>
  <c r="F1117" i="1" s="1"/>
  <c r="E1116" i="1"/>
  <c r="F1116" i="1" s="1"/>
  <c r="E1115" i="1"/>
  <c r="F1115" i="1" s="1"/>
  <c r="E1114" i="1"/>
  <c r="F1114" i="1" s="1"/>
  <c r="E1113" i="1"/>
  <c r="F1113" i="1" s="1"/>
  <c r="E1112" i="1"/>
  <c r="F1112" i="1" s="1"/>
  <c r="E1111" i="1"/>
  <c r="F1111" i="1" s="1"/>
  <c r="F1106" i="1"/>
  <c r="G1106" i="1" s="1"/>
  <c r="F1105" i="1"/>
  <c r="G1105" i="1" s="1"/>
  <c r="F1104" i="1"/>
  <c r="G1104" i="1" s="1"/>
  <c r="F1103" i="1"/>
  <c r="G1103" i="1" s="1"/>
  <c r="F1102" i="1"/>
  <c r="G1102" i="1" s="1"/>
  <c r="F1101" i="1"/>
  <c r="G1101" i="1" s="1"/>
  <c r="F1100" i="1"/>
  <c r="G1100" i="1" s="1"/>
  <c r="F1099" i="1"/>
  <c r="G1099" i="1" s="1"/>
  <c r="F1098" i="1"/>
  <c r="G1098" i="1" s="1"/>
  <c r="F1097" i="1"/>
  <c r="F58" i="3"/>
  <c r="F57" i="3"/>
  <c r="F1181" i="1" l="1"/>
  <c r="F34" i="5" s="1"/>
  <c r="G1158" i="1"/>
  <c r="E34" i="5" s="1"/>
  <c r="G1097" i="1" l="1"/>
  <c r="E1075" i="1"/>
  <c r="F1075" i="1" s="1"/>
  <c r="E1074" i="1"/>
  <c r="F1074" i="1" s="1"/>
  <c r="E1073" i="1"/>
  <c r="F1073" i="1" s="1"/>
  <c r="E1072" i="1"/>
  <c r="F1072" i="1" s="1"/>
  <c r="E1071" i="1"/>
  <c r="F1071" i="1" s="1"/>
  <c r="E1070" i="1"/>
  <c r="F1070" i="1" s="1"/>
  <c r="E1069" i="1"/>
  <c r="F1069" i="1" s="1"/>
  <c r="E1068" i="1"/>
  <c r="F1068" i="1" s="1"/>
  <c r="E1067" i="1"/>
  <c r="F1067" i="1" s="1"/>
  <c r="E1066" i="1"/>
  <c r="F1066" i="1" s="1"/>
  <c r="E1065" i="1"/>
  <c r="F1065" i="1" s="1"/>
  <c r="E1064" i="1"/>
  <c r="F1064" i="1" s="1"/>
  <c r="E1063" i="1"/>
  <c r="F1063" i="1" s="1"/>
  <c r="E1062" i="1"/>
  <c r="F1062" i="1" s="1"/>
  <c r="E1061" i="1"/>
  <c r="F1061" i="1" s="1"/>
  <c r="E1060" i="1"/>
  <c r="F1060" i="1" s="1"/>
  <c r="E1059" i="1"/>
  <c r="F1059" i="1" s="1"/>
  <c r="F1054" i="1"/>
  <c r="G1054" i="1" s="1"/>
  <c r="F1053" i="1"/>
  <c r="G1053" i="1" s="1"/>
  <c r="F1052" i="1"/>
  <c r="G1052" i="1" s="1"/>
  <c r="F1051" i="1"/>
  <c r="G1051" i="1" s="1"/>
  <c r="F1050" i="1"/>
  <c r="G1050" i="1" s="1"/>
  <c r="F1049" i="1"/>
  <c r="G1049" i="1" s="1"/>
  <c r="F1048" i="1"/>
  <c r="G1048" i="1" s="1"/>
  <c r="F1047" i="1"/>
  <c r="G1047" i="1" s="1"/>
  <c r="F1046" i="1"/>
  <c r="G1046" i="1" s="1"/>
  <c r="F1045" i="1"/>
  <c r="G1107" i="1" l="1"/>
  <c r="E33" i="5" s="1"/>
  <c r="G1045" i="1"/>
  <c r="E1025" i="1"/>
  <c r="F1025" i="1" s="1"/>
  <c r="E1024" i="1"/>
  <c r="F1024" i="1" s="1"/>
  <c r="E1022" i="1"/>
  <c r="F1022" i="1" s="1"/>
  <c r="E1021" i="1"/>
  <c r="F1021" i="1" s="1"/>
  <c r="E1020" i="1"/>
  <c r="F1020" i="1" s="1"/>
  <c r="E1016" i="1"/>
  <c r="F1016" i="1" s="1"/>
  <c r="E1015" i="1"/>
  <c r="F1015" i="1" s="1"/>
  <c r="E1023" i="1"/>
  <c r="F1023" i="1" s="1"/>
  <c r="E1019" i="1"/>
  <c r="F1019" i="1" s="1"/>
  <c r="E1018" i="1"/>
  <c r="F1018" i="1" s="1"/>
  <c r="E1017" i="1"/>
  <c r="F1017" i="1" s="1"/>
  <c r="E1014" i="1"/>
  <c r="F1014" i="1" s="1"/>
  <c r="E1013" i="1"/>
  <c r="F1013" i="1" s="1"/>
  <c r="E1012" i="1"/>
  <c r="F1012" i="1" s="1"/>
  <c r="E1011" i="1"/>
  <c r="F1011" i="1" s="1"/>
  <c r="E1010" i="1"/>
  <c r="F1010" i="1" s="1"/>
  <c r="E1009" i="1"/>
  <c r="F1009" i="1" s="1"/>
  <c r="E1007" i="4"/>
  <c r="F1004" i="1"/>
  <c r="G1004" i="1" s="1"/>
  <c r="F1003" i="1"/>
  <c r="G1003" i="1" s="1"/>
  <c r="F1002" i="1"/>
  <c r="G1002" i="1" s="1"/>
  <c r="F1001" i="1"/>
  <c r="G1001" i="1" s="1"/>
  <c r="F1000" i="1"/>
  <c r="G1000" i="1" s="1"/>
  <c r="F999" i="1"/>
  <c r="G999" i="1" s="1"/>
  <c r="F998" i="1"/>
  <c r="G998" i="1" s="1"/>
  <c r="F997" i="1"/>
  <c r="G997" i="1" s="1"/>
  <c r="F996" i="1"/>
  <c r="G996" i="1" s="1"/>
  <c r="F995" i="1"/>
  <c r="G995" i="1" s="1"/>
  <c r="F56" i="3"/>
  <c r="F55" i="3"/>
  <c r="G1055" i="1" l="1"/>
  <c r="E31" i="5" s="1"/>
  <c r="G1005" i="1"/>
  <c r="E30" i="5" s="1"/>
  <c r="E975" i="1" l="1"/>
  <c r="F975" i="1" s="1"/>
  <c r="E974" i="1"/>
  <c r="F974" i="1" s="1"/>
  <c r="E972" i="1"/>
  <c r="F972" i="1" s="1"/>
  <c r="E969" i="1"/>
  <c r="F969" i="1" s="1"/>
  <c r="E966" i="1"/>
  <c r="F966" i="1" s="1"/>
  <c r="E963" i="1"/>
  <c r="F963" i="1" s="1"/>
  <c r="E962" i="1"/>
  <c r="F962" i="1" s="1"/>
  <c r="D57" i="4"/>
  <c r="E973" i="1"/>
  <c r="F973" i="1" s="1"/>
  <c r="E971" i="1"/>
  <c r="F971" i="1" s="1"/>
  <c r="E970" i="1"/>
  <c r="F970" i="1" s="1"/>
  <c r="E968" i="1"/>
  <c r="F968" i="1" s="1"/>
  <c r="E967" i="1"/>
  <c r="F967" i="1" s="1"/>
  <c r="E965" i="1"/>
  <c r="F965" i="1" s="1"/>
  <c r="E964" i="1"/>
  <c r="F964" i="1" s="1"/>
  <c r="F957" i="1"/>
  <c r="G957" i="1" s="1"/>
  <c r="F956" i="1"/>
  <c r="G956" i="1" s="1"/>
  <c r="F955" i="1"/>
  <c r="G955" i="1" s="1"/>
  <c r="F954" i="1"/>
  <c r="G954" i="1" s="1"/>
  <c r="F953" i="1"/>
  <c r="G953" i="1" s="1"/>
  <c r="F952" i="1"/>
  <c r="G952" i="1" s="1"/>
  <c r="F951" i="1"/>
  <c r="G951" i="1" s="1"/>
  <c r="F950" i="1"/>
  <c r="G950" i="1" s="1"/>
  <c r="F949" i="1"/>
  <c r="G949" i="1" s="1"/>
  <c r="F54" i="3"/>
  <c r="F53" i="3"/>
  <c r="F52" i="3"/>
  <c r="F51" i="3"/>
  <c r="F50" i="3"/>
  <c r="E1110" i="1" l="1"/>
  <c r="F1110" i="1" s="1"/>
  <c r="F1130" i="1" s="1"/>
  <c r="E1058" i="1"/>
  <c r="F1058" i="1" s="1"/>
  <c r="F1076" i="1" s="1"/>
  <c r="E1008" i="1"/>
  <c r="F1008" i="1" s="1"/>
  <c r="F1026" i="1" s="1"/>
  <c r="E961" i="1"/>
  <c r="F961" i="1" s="1"/>
  <c r="F976" i="1" s="1"/>
  <c r="F29" i="5" s="1"/>
  <c r="G958" i="1"/>
  <c r="E29" i="5" s="1"/>
  <c r="F33" i="5" l="1"/>
  <c r="F31" i="5"/>
  <c r="F30" i="5"/>
  <c r="E926" i="1" l="1"/>
  <c r="F926" i="1" s="1"/>
  <c r="E925" i="1"/>
  <c r="F925" i="1" s="1"/>
  <c r="E924" i="1"/>
  <c r="F924" i="1" s="1"/>
  <c r="E923" i="1"/>
  <c r="F923" i="1" s="1"/>
  <c r="E922" i="1"/>
  <c r="F922" i="1" s="1"/>
  <c r="E921" i="1"/>
  <c r="F921" i="1" s="1"/>
  <c r="F917" i="1"/>
  <c r="G917" i="1" s="1"/>
  <c r="F916" i="1"/>
  <c r="G916" i="1" s="1"/>
  <c r="F915" i="1"/>
  <c r="G915" i="1" s="1"/>
  <c r="F914" i="1"/>
  <c r="G914" i="1" s="1"/>
  <c r="F913" i="1"/>
  <c r="G913" i="1" s="1"/>
  <c r="F912" i="1"/>
  <c r="G912" i="1" s="1"/>
  <c r="F911" i="1"/>
  <c r="G911" i="1" s="1"/>
  <c r="F928" i="1" l="1"/>
  <c r="F27" i="5" s="1"/>
  <c r="G918" i="1"/>
  <c r="E27" i="5" s="1"/>
  <c r="E888" i="1" l="1"/>
  <c r="F888" i="1" s="1"/>
  <c r="E887" i="1"/>
  <c r="F887" i="1" s="1"/>
  <c r="E886" i="1"/>
  <c r="F886" i="1" s="1"/>
  <c r="E885" i="1"/>
  <c r="F885" i="1" s="1"/>
  <c r="E884" i="1"/>
  <c r="F884" i="1" s="1"/>
  <c r="E883" i="1"/>
  <c r="F883" i="1" s="1"/>
  <c r="F879" i="1"/>
  <c r="G879" i="1" s="1"/>
  <c r="F878" i="1"/>
  <c r="G878" i="1" s="1"/>
  <c r="F877" i="1"/>
  <c r="G877" i="1" s="1"/>
  <c r="F876" i="1"/>
  <c r="G876" i="1" s="1"/>
  <c r="F875" i="1"/>
  <c r="G875" i="1" s="1"/>
  <c r="F874" i="1"/>
  <c r="G874" i="1" s="1"/>
  <c r="F873" i="1"/>
  <c r="G873" i="1" s="1"/>
  <c r="F890" i="1" l="1"/>
  <c r="F26" i="5" s="1"/>
  <c r="G880" i="1"/>
  <c r="E26" i="5" s="1"/>
  <c r="E850" i="1" l="1"/>
  <c r="F850" i="1" s="1"/>
  <c r="E849" i="1"/>
  <c r="F849" i="1" s="1"/>
  <c r="E848" i="1"/>
  <c r="F848" i="1" s="1"/>
  <c r="E847" i="1"/>
  <c r="F847" i="1" s="1"/>
  <c r="E846" i="1"/>
  <c r="F846" i="1" s="1"/>
  <c r="E845" i="1"/>
  <c r="F845" i="1" s="1"/>
  <c r="F841" i="1"/>
  <c r="G841" i="1" s="1"/>
  <c r="F840" i="1"/>
  <c r="G840" i="1" s="1"/>
  <c r="F839" i="1"/>
  <c r="G839" i="1" s="1"/>
  <c r="F838" i="1"/>
  <c r="G838" i="1" s="1"/>
  <c r="F837" i="1"/>
  <c r="G837" i="1" s="1"/>
  <c r="F836" i="1"/>
  <c r="G836" i="1" s="1"/>
  <c r="F835" i="1"/>
  <c r="G835" i="1" s="1"/>
  <c r="F852" i="1" l="1"/>
  <c r="F25" i="5" s="1"/>
  <c r="G842" i="1"/>
  <c r="E25" i="5" s="1"/>
  <c r="E812" i="1" l="1"/>
  <c r="F812" i="1" s="1"/>
  <c r="E811" i="1"/>
  <c r="F811" i="1" s="1"/>
  <c r="E810" i="1"/>
  <c r="F810" i="1" s="1"/>
  <c r="E809" i="1"/>
  <c r="F809" i="1" s="1"/>
  <c r="E808" i="1"/>
  <c r="F808" i="1" s="1"/>
  <c r="E807" i="1"/>
  <c r="F807" i="1" s="1"/>
  <c r="F802" i="1"/>
  <c r="G802" i="1" s="1"/>
  <c r="F797" i="1"/>
  <c r="G797" i="1" s="1"/>
  <c r="F49" i="3"/>
  <c r="F48" i="3"/>
  <c r="F803" i="1"/>
  <c r="G803" i="1" s="1"/>
  <c r="F801" i="1"/>
  <c r="G801" i="1" s="1"/>
  <c r="F800" i="1"/>
  <c r="G800" i="1" s="1"/>
  <c r="F799" i="1"/>
  <c r="G799" i="1" s="1"/>
  <c r="F798" i="1"/>
  <c r="G798" i="1" s="1"/>
  <c r="G804" i="1" l="1"/>
  <c r="E24" i="5" s="1"/>
  <c r="F814" i="1"/>
  <c r="F24" i="5" s="1"/>
  <c r="E774" i="1" l="1"/>
  <c r="F774" i="1" s="1"/>
  <c r="E773" i="1"/>
  <c r="F773" i="1" s="1"/>
  <c r="E772" i="1"/>
  <c r="F772" i="1" s="1"/>
  <c r="E771" i="1"/>
  <c r="F771" i="1" s="1"/>
  <c r="E770" i="1"/>
  <c r="F770" i="1" s="1"/>
  <c r="E769" i="1"/>
  <c r="F769" i="1" s="1"/>
  <c r="F765" i="1"/>
  <c r="G765" i="1" s="1"/>
  <c r="F764" i="1"/>
  <c r="G764" i="1" s="1"/>
  <c r="F763" i="1"/>
  <c r="G763" i="1" s="1"/>
  <c r="F762" i="1"/>
  <c r="G762" i="1" s="1"/>
  <c r="F761" i="1"/>
  <c r="G761" i="1" s="1"/>
  <c r="F760" i="1"/>
  <c r="G760" i="1" s="1"/>
  <c r="F759" i="1"/>
  <c r="G759" i="1" s="1"/>
  <c r="F758" i="1"/>
  <c r="G758" i="1" s="1"/>
  <c r="G766" i="1" l="1"/>
  <c r="E23" i="5" s="1"/>
  <c r="F776" i="1"/>
  <c r="F23" i="5" s="1"/>
  <c r="F726" i="1" l="1"/>
  <c r="E711" i="1"/>
  <c r="F711" i="1" s="1"/>
  <c r="E710" i="1"/>
  <c r="F710" i="1" s="1"/>
  <c r="E709" i="1"/>
  <c r="F709" i="1" s="1"/>
  <c r="E708" i="1"/>
  <c r="F708" i="1" s="1"/>
  <c r="E736" i="1"/>
  <c r="F736" i="1" s="1"/>
  <c r="E738" i="1"/>
  <c r="F738" i="1" s="1"/>
  <c r="E739" i="1"/>
  <c r="F739" i="1" s="1"/>
  <c r="E737" i="1"/>
  <c r="F737" i="1" s="1"/>
  <c r="E735" i="1"/>
  <c r="F735" i="1" s="1"/>
  <c r="E734" i="1"/>
  <c r="F734" i="1" s="1"/>
  <c r="E733" i="1"/>
  <c r="F733" i="1" s="1"/>
  <c r="E732" i="1"/>
  <c r="F732" i="1" s="1"/>
  <c r="E731" i="1"/>
  <c r="F731" i="1" s="1"/>
  <c r="E730" i="1"/>
  <c r="F730" i="1" s="1"/>
  <c r="E729" i="1"/>
  <c r="F729" i="1" s="1"/>
  <c r="E728" i="1"/>
  <c r="F728" i="1" s="1"/>
  <c r="E727" i="1"/>
  <c r="F727" i="1" s="1"/>
  <c r="E725" i="1"/>
  <c r="F725" i="1" s="1"/>
  <c r="E724" i="1"/>
  <c r="F724" i="1" s="1"/>
  <c r="E723" i="1"/>
  <c r="F723" i="1" s="1"/>
  <c r="E722" i="1"/>
  <c r="F722" i="1" s="1"/>
  <c r="E721" i="1"/>
  <c r="F721" i="1" s="1"/>
  <c r="E720" i="1"/>
  <c r="F720" i="1" s="1"/>
  <c r="E719" i="1"/>
  <c r="F719" i="1" s="1"/>
  <c r="E718" i="1"/>
  <c r="F718" i="1" s="1"/>
  <c r="E717" i="1"/>
  <c r="F717" i="1" s="1"/>
  <c r="E716" i="1"/>
  <c r="F716" i="1" s="1"/>
  <c r="E715" i="1"/>
  <c r="F715" i="1" s="1"/>
  <c r="E714" i="1"/>
  <c r="F714" i="1" s="1"/>
  <c r="E713" i="1"/>
  <c r="F713" i="1" s="1"/>
  <c r="E712" i="1"/>
  <c r="F712" i="1" s="1"/>
  <c r="F704" i="1"/>
  <c r="G704" i="1" s="1"/>
  <c r="F703" i="1"/>
  <c r="F701" i="1"/>
  <c r="G701" i="1" s="1"/>
  <c r="F47" i="3"/>
  <c r="F46" i="3"/>
  <c r="F45" i="3"/>
  <c r="F740" i="1" l="1"/>
  <c r="F22" i="5" s="1"/>
  <c r="E678" i="1" l="1"/>
  <c r="F678" i="1" s="1"/>
  <c r="E677" i="1"/>
  <c r="F677" i="1" s="1"/>
  <c r="E676" i="1"/>
  <c r="F676" i="1" s="1"/>
  <c r="E675" i="1"/>
  <c r="F675" i="1" s="1"/>
  <c r="E674" i="1"/>
  <c r="F674" i="1" s="1"/>
  <c r="E673" i="1"/>
  <c r="F673" i="1" s="1"/>
  <c r="F680" i="1" l="1"/>
  <c r="F21" i="5" s="1"/>
  <c r="E645" i="1" l="1"/>
  <c r="F645" i="1" s="1"/>
  <c r="E644" i="1"/>
  <c r="F644" i="1" s="1"/>
  <c r="E643" i="1"/>
  <c r="F643" i="1" s="1"/>
  <c r="E642" i="1"/>
  <c r="F642" i="1" s="1"/>
  <c r="E641" i="1"/>
  <c r="F641" i="1" s="1"/>
  <c r="E640" i="1"/>
  <c r="F640" i="1" s="1"/>
  <c r="E639" i="1"/>
  <c r="F639" i="1" s="1"/>
  <c r="E638" i="1"/>
  <c r="F638" i="1" s="1"/>
  <c r="E637" i="1"/>
  <c r="F637" i="1" s="1"/>
  <c r="E636" i="1"/>
  <c r="F636" i="1" s="1"/>
  <c r="E635" i="1"/>
  <c r="F635" i="1" s="1"/>
  <c r="E634" i="1"/>
  <c r="F634" i="1" s="1"/>
  <c r="E633" i="1"/>
  <c r="F633" i="1" s="1"/>
  <c r="E632" i="1"/>
  <c r="F632" i="1" s="1"/>
  <c r="E631" i="1"/>
  <c r="F631" i="1" s="1"/>
  <c r="E630" i="1"/>
  <c r="F630" i="1" s="1"/>
  <c r="E629" i="1"/>
  <c r="F629" i="1" s="1"/>
  <c r="E628" i="1"/>
  <c r="F628" i="1" s="1"/>
  <c r="E627" i="1"/>
  <c r="F627" i="1" s="1"/>
  <c r="E626" i="1"/>
  <c r="F626" i="1" s="1"/>
  <c r="E625" i="1"/>
  <c r="F625" i="1" s="1"/>
  <c r="E624" i="1"/>
  <c r="F624" i="1" s="1"/>
  <c r="F646" i="1" l="1"/>
  <c r="F20" i="5" s="1"/>
  <c r="E581" i="1" l="1"/>
  <c r="F581" i="1" s="1"/>
  <c r="E586" i="1"/>
  <c r="F586" i="1" s="1"/>
  <c r="E585" i="1"/>
  <c r="F585" i="1" s="1"/>
  <c r="E584" i="1"/>
  <c r="F584" i="1" s="1"/>
  <c r="E583" i="1"/>
  <c r="F583" i="1" s="1"/>
  <c r="E582" i="1"/>
  <c r="F582" i="1" s="1"/>
  <c r="E580" i="1"/>
  <c r="F580" i="1" s="1"/>
  <c r="E579" i="1"/>
  <c r="F579" i="1" s="1"/>
  <c r="E578" i="1"/>
  <c r="F578" i="1" s="1"/>
  <c r="E577" i="1"/>
  <c r="F577" i="1" s="1"/>
  <c r="E576" i="1"/>
  <c r="F576" i="1" s="1"/>
  <c r="E575" i="1"/>
  <c r="F575" i="1" s="1"/>
  <c r="E574" i="1"/>
  <c r="F574" i="1" s="1"/>
  <c r="E573" i="1"/>
  <c r="F573" i="1" s="1"/>
  <c r="E572" i="1"/>
  <c r="F572" i="1" s="1"/>
  <c r="E571" i="1"/>
  <c r="F571" i="1" s="1"/>
  <c r="E570" i="1"/>
  <c r="F570" i="1" s="1"/>
  <c r="E569" i="1"/>
  <c r="F569" i="1" s="1"/>
  <c r="E568" i="1"/>
  <c r="F568" i="1" s="1"/>
  <c r="E567" i="1"/>
  <c r="F567" i="1" s="1"/>
  <c r="E566" i="1"/>
  <c r="F566" i="1" s="1"/>
  <c r="F44" i="3"/>
  <c r="G703" i="1" l="1"/>
  <c r="F620" i="1"/>
  <c r="G620" i="1" s="1"/>
  <c r="F559" i="1"/>
  <c r="G559" i="1" s="1"/>
  <c r="F587" i="1"/>
  <c r="F19" i="5" s="1"/>
  <c r="E531" i="1" l="1"/>
  <c r="F531" i="1" s="1"/>
  <c r="E530" i="1"/>
  <c r="F530" i="1" s="1"/>
  <c r="E529" i="1"/>
  <c r="F529" i="1" s="1"/>
  <c r="E528" i="1"/>
  <c r="F528" i="1" s="1"/>
  <c r="E527" i="1"/>
  <c r="F527" i="1" s="1"/>
  <c r="E526" i="1"/>
  <c r="F526" i="1" s="1"/>
  <c r="F533" i="1" l="1"/>
  <c r="F18" i="5" s="1"/>
  <c r="E497" i="1" l="1"/>
  <c r="F497" i="1" s="1"/>
  <c r="E496" i="1"/>
  <c r="F496" i="1" s="1"/>
  <c r="E495" i="1"/>
  <c r="F495" i="1" s="1"/>
  <c r="E494" i="1"/>
  <c r="F494" i="1" s="1"/>
  <c r="E493" i="1"/>
  <c r="F493" i="1" s="1"/>
  <c r="E492" i="1"/>
  <c r="F492" i="1" s="1"/>
  <c r="E491" i="1"/>
  <c r="F491" i="1" s="1"/>
  <c r="E490" i="1"/>
  <c r="F490" i="1" s="1"/>
  <c r="E489" i="1"/>
  <c r="F489" i="1" s="1"/>
  <c r="E488" i="1"/>
  <c r="F488" i="1" s="1"/>
  <c r="E487" i="1"/>
  <c r="F487" i="1" s="1"/>
  <c r="E486" i="1"/>
  <c r="F486" i="1" s="1"/>
  <c r="E485" i="1"/>
  <c r="F485" i="1" s="1"/>
  <c r="E484" i="1"/>
  <c r="F484" i="1" s="1"/>
  <c r="E483" i="1"/>
  <c r="F483" i="1" s="1"/>
  <c r="E482" i="1"/>
  <c r="F482" i="1" s="1"/>
  <c r="E481" i="1" l="1"/>
  <c r="F481" i="1" s="1"/>
  <c r="E480" i="1"/>
  <c r="F480" i="1" s="1"/>
  <c r="E479" i="1"/>
  <c r="F479" i="1" s="1"/>
  <c r="F475" i="1"/>
  <c r="G475" i="1" s="1"/>
  <c r="F43" i="3"/>
  <c r="F498" i="1" l="1"/>
  <c r="F17" i="5" s="1"/>
  <c r="E450" i="1" l="1"/>
  <c r="F450" i="1" s="1"/>
  <c r="E449" i="1"/>
  <c r="F449" i="1" s="1"/>
  <c r="E448" i="1"/>
  <c r="F448" i="1" s="1"/>
  <c r="E447" i="1"/>
  <c r="F447" i="1" s="1"/>
  <c r="E446" i="1"/>
  <c r="F446" i="1" s="1"/>
  <c r="E443" i="1"/>
  <c r="F443" i="1" s="1"/>
  <c r="E442" i="1"/>
  <c r="F442" i="1" s="1"/>
  <c r="E441" i="1"/>
  <c r="F441" i="1" s="1"/>
  <c r="E440" i="1"/>
  <c r="F440" i="1" s="1"/>
  <c r="E439" i="1"/>
  <c r="F439" i="1" s="1"/>
  <c r="E438" i="1"/>
  <c r="F438" i="1" s="1"/>
  <c r="E437" i="1"/>
  <c r="F437" i="1" s="1"/>
  <c r="E434" i="1"/>
  <c r="F434" i="1" s="1"/>
  <c r="E433" i="1"/>
  <c r="F433" i="1" s="1"/>
  <c r="E432" i="1"/>
  <c r="F432" i="1" s="1"/>
  <c r="E426" i="1"/>
  <c r="F426" i="1" s="1"/>
  <c r="E424" i="1"/>
  <c r="F424" i="1" s="1"/>
  <c r="E415" i="1"/>
  <c r="F415" i="1" s="1"/>
  <c r="E445" i="1"/>
  <c r="F445" i="1" s="1"/>
  <c r="E444" i="1"/>
  <c r="F444" i="1" s="1"/>
  <c r="E436" i="1"/>
  <c r="F436" i="1" s="1"/>
  <c r="E435" i="1"/>
  <c r="F435" i="1" s="1"/>
  <c r="E431" i="1"/>
  <c r="F431" i="1" s="1"/>
  <c r="E430" i="1"/>
  <c r="F430" i="1" s="1"/>
  <c r="E429" i="1"/>
  <c r="F429" i="1" s="1"/>
  <c r="E428" i="1"/>
  <c r="F428" i="1" s="1"/>
  <c r="E427" i="1"/>
  <c r="F427" i="1" s="1"/>
  <c r="E425" i="1"/>
  <c r="F425" i="1" s="1"/>
  <c r="E423" i="1"/>
  <c r="F423" i="1" s="1"/>
  <c r="E422" i="1"/>
  <c r="F422" i="1" s="1"/>
  <c r="E421" i="1"/>
  <c r="F421" i="1" s="1"/>
  <c r="E420" i="1"/>
  <c r="F420" i="1" s="1"/>
  <c r="E419" i="1"/>
  <c r="F419" i="1" s="1"/>
  <c r="E418" i="1"/>
  <c r="F418" i="1" s="1"/>
  <c r="E417" i="1"/>
  <c r="F417" i="1" s="1"/>
  <c r="E416" i="1"/>
  <c r="F416" i="1" s="1"/>
  <c r="E414" i="1"/>
  <c r="F414" i="1" s="1"/>
  <c r="E413" i="1"/>
  <c r="F413" i="1" s="1"/>
  <c r="F42" i="3"/>
  <c r="F409" i="1" s="1"/>
  <c r="G409" i="1" s="1"/>
  <c r="F41" i="3"/>
  <c r="F408" i="1" s="1"/>
  <c r="G408" i="1" s="1"/>
  <c r="F40" i="3"/>
  <c r="F407" i="1" s="1"/>
  <c r="G407" i="1" s="1"/>
  <c r="F39" i="3"/>
  <c r="F406" i="1" s="1"/>
  <c r="G406" i="1" s="1"/>
  <c r="F38" i="3"/>
  <c r="F405" i="1" s="1"/>
  <c r="G405" i="1" s="1"/>
  <c r="F37" i="3"/>
  <c r="F404" i="1" s="1"/>
  <c r="G404" i="1" s="1"/>
  <c r="F36" i="3"/>
  <c r="F399" i="1" s="1"/>
  <c r="G399" i="1" s="1"/>
  <c r="F35" i="3"/>
  <c r="F398" i="1" s="1"/>
  <c r="G398" i="1" s="1"/>
  <c r="F451" i="1" l="1"/>
  <c r="F16" i="5" s="1"/>
  <c r="E374" i="1" l="1"/>
  <c r="F374" i="1" s="1"/>
  <c r="E373" i="1"/>
  <c r="F373" i="1" s="1"/>
  <c r="E372" i="1"/>
  <c r="F372" i="1" s="1"/>
  <c r="E371" i="1"/>
  <c r="F371" i="1" s="1"/>
  <c r="E370" i="1"/>
  <c r="F370" i="1" s="1"/>
  <c r="E369" i="1"/>
  <c r="F369" i="1" s="1"/>
  <c r="F376" i="1" l="1"/>
  <c r="F15" i="5" s="1"/>
  <c r="E337" i="1" l="1"/>
  <c r="F337" i="1" s="1"/>
  <c r="E336" i="1"/>
  <c r="F336" i="1" s="1"/>
  <c r="E335" i="1"/>
  <c r="F335" i="1" s="1"/>
  <c r="E334" i="1"/>
  <c r="F334" i="1" s="1"/>
  <c r="E333" i="1"/>
  <c r="F333" i="1" s="1"/>
  <c r="E332" i="1"/>
  <c r="F332" i="1" s="1"/>
  <c r="E331" i="1"/>
  <c r="F331" i="1" s="1"/>
  <c r="E330" i="1"/>
  <c r="F330" i="1" s="1"/>
  <c r="E329" i="1"/>
  <c r="F329" i="1" s="1"/>
  <c r="E328" i="1"/>
  <c r="F328" i="1" s="1"/>
  <c r="E327" i="1"/>
  <c r="F327" i="1" s="1"/>
  <c r="E326" i="1"/>
  <c r="F326" i="1" s="1"/>
  <c r="E325" i="1"/>
  <c r="F325" i="1" s="1"/>
  <c r="E324" i="1"/>
  <c r="F324" i="1" s="1"/>
  <c r="E323" i="1"/>
  <c r="F323" i="1" s="1"/>
  <c r="E322" i="1"/>
  <c r="F322" i="1" s="1"/>
  <c r="E321" i="1"/>
  <c r="F321" i="1" s="1"/>
  <c r="E320" i="1"/>
  <c r="F320" i="1" s="1"/>
  <c r="E319" i="1"/>
  <c r="F319" i="1" s="1"/>
  <c r="E318" i="1"/>
  <c r="F313" i="1"/>
  <c r="F33" i="3"/>
  <c r="F318" i="1" l="1"/>
  <c r="G313" i="1"/>
  <c r="E283" i="1"/>
  <c r="E282" i="1"/>
  <c r="E281" i="1"/>
  <c r="E280" i="1"/>
  <c r="E279" i="1"/>
  <c r="E278" i="1"/>
  <c r="E277" i="1"/>
  <c r="E276" i="1"/>
  <c r="E275" i="1"/>
  <c r="E274" i="1"/>
  <c r="E273" i="1"/>
  <c r="E272" i="1"/>
  <c r="E271" i="1"/>
  <c r="E270" i="1"/>
  <c r="E269" i="1"/>
  <c r="E268" i="1"/>
  <c r="E267" i="1"/>
  <c r="E266" i="1"/>
  <c r="E265" i="1"/>
  <c r="E264" i="1"/>
  <c r="E263" i="1"/>
  <c r="F32" i="3"/>
  <c r="F256" i="1" s="1"/>
  <c r="G256" i="1" s="1"/>
  <c r="F338" i="1" l="1"/>
  <c r="F14" i="5" s="1"/>
  <c r="F283" i="1" l="1"/>
  <c r="F282" i="1"/>
  <c r="F281" i="1"/>
  <c r="F280" i="1"/>
  <c r="F279" i="1"/>
  <c r="F278" i="1"/>
  <c r="F277" i="1"/>
  <c r="F276" i="1"/>
  <c r="F275" i="1"/>
  <c r="F274" i="1"/>
  <c r="F273" i="1"/>
  <c r="F272" i="1"/>
  <c r="F271" i="1"/>
  <c r="F270" i="1"/>
  <c r="F269" i="1"/>
  <c r="F268" i="1"/>
  <c r="F267" i="1"/>
  <c r="F266" i="1"/>
  <c r="F265" i="1"/>
  <c r="F264" i="1"/>
  <c r="F263" i="1"/>
  <c r="F284" i="1" l="1"/>
  <c r="F13" i="5" s="1"/>
  <c r="E220" i="1" l="1"/>
  <c r="F220" i="1" s="1"/>
  <c r="E215" i="1"/>
  <c r="F215" i="1" s="1"/>
  <c r="E214" i="1"/>
  <c r="F214" i="1" s="1"/>
  <c r="E223" i="1"/>
  <c r="F223" i="1" s="1"/>
  <c r="E222" i="1"/>
  <c r="F222" i="1" s="1"/>
  <c r="E221" i="1"/>
  <c r="F221" i="1" s="1"/>
  <c r="E219" i="1"/>
  <c r="F219" i="1" s="1"/>
  <c r="E218" i="1"/>
  <c r="F218" i="1" s="1"/>
  <c r="E217" i="1"/>
  <c r="F217" i="1" s="1"/>
  <c r="E216" i="1"/>
  <c r="F216" i="1" s="1"/>
  <c r="E213" i="1"/>
  <c r="F213" i="1" s="1"/>
  <c r="E212" i="1"/>
  <c r="F212" i="1" s="1"/>
  <c r="E211" i="1"/>
  <c r="F211" i="1" s="1"/>
  <c r="E210" i="1"/>
  <c r="F210" i="1" s="1"/>
  <c r="E209" i="1"/>
  <c r="F209" i="1" s="1"/>
  <c r="E208" i="1"/>
  <c r="F208" i="1" s="1"/>
  <c r="E207" i="1"/>
  <c r="F207" i="1" s="1"/>
  <c r="E206" i="1"/>
  <c r="F206" i="1" s="1"/>
  <c r="E205" i="1"/>
  <c r="F205" i="1" s="1"/>
  <c r="E204" i="1"/>
  <c r="F204" i="1" s="1"/>
  <c r="E203" i="1"/>
  <c r="F34" i="3"/>
  <c r="F199" i="1" s="1"/>
  <c r="G199" i="1" s="1"/>
  <c r="F31" i="3"/>
  <c r="F196" i="1" s="1"/>
  <c r="G196" i="1" s="1"/>
  <c r="F30" i="3"/>
  <c r="F29" i="3"/>
  <c r="F28" i="3"/>
  <c r="F27" i="3"/>
  <c r="F192" i="1" s="1"/>
  <c r="G192" i="1" s="1"/>
  <c r="F26" i="3"/>
  <c r="F25" i="3"/>
  <c r="F614" i="1" s="1"/>
  <c r="G614" i="1" s="1"/>
  <c r="F615" i="1" l="1"/>
  <c r="G615" i="1" s="1"/>
  <c r="F251" i="1"/>
  <c r="G251" i="1" s="1"/>
  <c r="F191" i="1"/>
  <c r="G191" i="1" s="1"/>
  <c r="F619" i="1"/>
  <c r="G619" i="1" s="1"/>
  <c r="F562" i="1"/>
  <c r="G562" i="1" s="1"/>
  <c r="F312" i="1"/>
  <c r="G312" i="1" s="1"/>
  <c r="F255" i="1"/>
  <c r="G255" i="1" s="1"/>
  <c r="F195" i="1"/>
  <c r="G195" i="1" s="1"/>
  <c r="F616" i="1"/>
  <c r="G616" i="1" s="1"/>
  <c r="F252" i="1"/>
  <c r="G252" i="1" s="1"/>
  <c r="F617" i="1"/>
  <c r="G617" i="1" s="1"/>
  <c r="F560" i="1"/>
  <c r="G560" i="1" s="1"/>
  <c r="F310" i="1"/>
  <c r="G310" i="1" s="1"/>
  <c r="F253" i="1"/>
  <c r="G253" i="1" s="1"/>
  <c r="F314" i="1"/>
  <c r="G314" i="1" s="1"/>
  <c r="F259" i="1"/>
  <c r="G259" i="1" s="1"/>
  <c r="F193" i="1"/>
  <c r="G193" i="1" s="1"/>
  <c r="F618" i="1"/>
  <c r="G618" i="1" s="1"/>
  <c r="F561" i="1"/>
  <c r="G561" i="1" s="1"/>
  <c r="F311" i="1"/>
  <c r="G311" i="1" s="1"/>
  <c r="F254" i="1"/>
  <c r="G254" i="1" s="1"/>
  <c r="F190" i="1"/>
  <c r="G190" i="1" s="1"/>
  <c r="F194" i="1"/>
  <c r="G194" i="1" s="1"/>
  <c r="F203" i="1"/>
  <c r="E162" i="1"/>
  <c r="F162" i="1" s="1"/>
  <c r="E161" i="1"/>
  <c r="F161" i="1" s="1"/>
  <c r="E160" i="1"/>
  <c r="F160" i="1" s="1"/>
  <c r="E159" i="1"/>
  <c r="F159" i="1" s="1"/>
  <c r="E158" i="1"/>
  <c r="F158" i="1" s="1"/>
  <c r="E157" i="1"/>
  <c r="F157" i="1" s="1"/>
  <c r="E156" i="1"/>
  <c r="F156" i="1" s="1"/>
  <c r="E155" i="1"/>
  <c r="F155" i="1" s="1"/>
  <c r="E154" i="1"/>
  <c r="F154" i="1" s="1"/>
  <c r="E153" i="1"/>
  <c r="F153" i="1" s="1"/>
  <c r="E152" i="1"/>
  <c r="F152" i="1" s="1"/>
  <c r="E151" i="1"/>
  <c r="F151" i="1" s="1"/>
  <c r="E150" i="1"/>
  <c r="F150" i="1" s="1"/>
  <c r="E149" i="1"/>
  <c r="F149" i="1" s="1"/>
  <c r="E148" i="1"/>
  <c r="F148" i="1" s="1"/>
  <c r="E147" i="1"/>
  <c r="F147" i="1" s="1"/>
  <c r="E146" i="1"/>
  <c r="F24" i="3"/>
  <c r="F23" i="3"/>
  <c r="F197" i="1" l="1"/>
  <c r="G197" i="1" s="1"/>
  <c r="F257" i="1"/>
  <c r="G257" i="1" s="1"/>
  <c r="F198" i="1"/>
  <c r="G198" i="1" s="1"/>
  <c r="F258" i="1"/>
  <c r="G258" i="1" s="1"/>
  <c r="F141" i="1"/>
  <c r="G141" i="1" s="1"/>
  <c r="F142" i="1"/>
  <c r="G142" i="1" s="1"/>
  <c r="F224" i="1"/>
  <c r="F12" i="5" s="1"/>
  <c r="F146" i="1" l="1"/>
  <c r="E112" i="1"/>
  <c r="E111" i="1"/>
  <c r="E110" i="1"/>
  <c r="E109" i="1"/>
  <c r="E108" i="1"/>
  <c r="E107" i="1"/>
  <c r="E106" i="1"/>
  <c r="E105" i="1"/>
  <c r="E104" i="1"/>
  <c r="F22" i="3"/>
  <c r="F99" i="1" s="1"/>
  <c r="F21" i="3"/>
  <c r="F98" i="1" s="1"/>
  <c r="F20" i="3"/>
  <c r="F94" i="1" l="1"/>
  <c r="G94" i="1" s="1"/>
  <c r="F666" i="1"/>
  <c r="G666" i="1" s="1"/>
  <c r="F519" i="1"/>
  <c r="G519" i="1" s="1"/>
  <c r="F362" i="1"/>
  <c r="G362" i="1" s="1"/>
  <c r="F163" i="1"/>
  <c r="F11" i="5" s="1"/>
  <c r="F112" i="1"/>
  <c r="F111" i="1"/>
  <c r="F110" i="1"/>
  <c r="F109" i="1"/>
  <c r="F108" i="1"/>
  <c r="F107" i="1"/>
  <c r="F106" i="1"/>
  <c r="F105" i="1"/>
  <c r="F104" i="1"/>
  <c r="G99" i="1"/>
  <c r="G98" i="1"/>
  <c r="E70" i="1"/>
  <c r="F70" i="1" s="1"/>
  <c r="E72" i="1"/>
  <c r="F72" i="1" s="1"/>
  <c r="E73" i="1"/>
  <c r="F73" i="1" s="1"/>
  <c r="E74" i="1"/>
  <c r="F74" i="1" s="1"/>
  <c r="E75" i="1"/>
  <c r="F75" i="1" s="1"/>
  <c r="E71" i="1"/>
  <c r="F71" i="1" s="1"/>
  <c r="E61" i="1"/>
  <c r="E62" i="1"/>
  <c r="E63" i="1"/>
  <c r="E64" i="1"/>
  <c r="E65" i="1"/>
  <c r="F65" i="1" s="1"/>
  <c r="E66" i="1"/>
  <c r="F66" i="1" s="1"/>
  <c r="E67" i="1"/>
  <c r="F67" i="1" s="1"/>
  <c r="E68" i="1"/>
  <c r="F68" i="1" s="1"/>
  <c r="E69" i="1"/>
  <c r="F69" i="1" s="1"/>
  <c r="E60" i="1"/>
  <c r="F19" i="3"/>
  <c r="F18" i="3"/>
  <c r="F17" i="3"/>
  <c r="F16" i="3"/>
  <c r="F15" i="3"/>
  <c r="F14" i="3"/>
  <c r="F13" i="3"/>
  <c r="F12" i="3"/>
  <c r="F606" i="1" l="1"/>
  <c r="G606" i="1" s="1"/>
  <c r="F552" i="1"/>
  <c r="G552" i="1" s="1"/>
  <c r="F470" i="1"/>
  <c r="G470" i="1" s="1"/>
  <c r="F303" i="1"/>
  <c r="G303" i="1" s="1"/>
  <c r="F243" i="1"/>
  <c r="G243" i="1" s="1"/>
  <c r="F699" i="1"/>
  <c r="G699" i="1" s="1"/>
  <c r="F607" i="1"/>
  <c r="G607" i="1" s="1"/>
  <c r="F395" i="1"/>
  <c r="G395" i="1" s="1"/>
  <c r="F304" i="1"/>
  <c r="G304" i="1" s="1"/>
  <c r="F244" i="1"/>
  <c r="G244" i="1" s="1"/>
  <c r="F612" i="1"/>
  <c r="G612" i="1" s="1"/>
  <c r="F557" i="1"/>
  <c r="G557" i="1" s="1"/>
  <c r="F474" i="1"/>
  <c r="G474" i="1" s="1"/>
  <c r="F402" i="1"/>
  <c r="G402" i="1" s="1"/>
  <c r="F308" i="1"/>
  <c r="G308" i="1" s="1"/>
  <c r="F249" i="1"/>
  <c r="G249" i="1" s="1"/>
  <c r="F702" i="1"/>
  <c r="G702" i="1" s="1"/>
  <c r="F610" i="1"/>
  <c r="G610" i="1" s="1"/>
  <c r="F555" i="1"/>
  <c r="G555" i="1" s="1"/>
  <c r="F473" i="1"/>
  <c r="G473" i="1" s="1"/>
  <c r="F400" i="1"/>
  <c r="G400" i="1" s="1"/>
  <c r="F306" i="1"/>
  <c r="G306" i="1" s="1"/>
  <c r="F247" i="1"/>
  <c r="G247" i="1" s="1"/>
  <c r="F611" i="1"/>
  <c r="G611" i="1" s="1"/>
  <c r="F556" i="1"/>
  <c r="G556" i="1" s="1"/>
  <c r="F401" i="1"/>
  <c r="G401" i="1" s="1"/>
  <c r="F307" i="1"/>
  <c r="G307" i="1" s="1"/>
  <c r="F248" i="1"/>
  <c r="G248" i="1" s="1"/>
  <c r="F608" i="1"/>
  <c r="G608" i="1" s="1"/>
  <c r="F553" i="1"/>
  <c r="G553" i="1" s="1"/>
  <c r="F471" i="1"/>
  <c r="G471" i="1" s="1"/>
  <c r="F396" i="1"/>
  <c r="G396" i="1" s="1"/>
  <c r="F245" i="1"/>
  <c r="G245" i="1" s="1"/>
  <c r="F700" i="1"/>
  <c r="G700" i="1" s="1"/>
  <c r="F609" i="1"/>
  <c r="G609" i="1" s="1"/>
  <c r="F554" i="1"/>
  <c r="G554" i="1" s="1"/>
  <c r="F472" i="1"/>
  <c r="G472" i="1" s="1"/>
  <c r="F397" i="1"/>
  <c r="G397" i="1" s="1"/>
  <c r="F305" i="1"/>
  <c r="G305" i="1" s="1"/>
  <c r="F246" i="1"/>
  <c r="G246" i="1" s="1"/>
  <c r="F613" i="1"/>
  <c r="G613" i="1" s="1"/>
  <c r="F558" i="1"/>
  <c r="G558" i="1" s="1"/>
  <c r="F403" i="1"/>
  <c r="G403" i="1" s="1"/>
  <c r="F309" i="1"/>
  <c r="G309" i="1" s="1"/>
  <c r="F250" i="1"/>
  <c r="G250" i="1" s="1"/>
  <c r="F51" i="1"/>
  <c r="G51" i="1" s="1"/>
  <c r="F184" i="1"/>
  <c r="G184" i="1" s="1"/>
  <c r="F135" i="1"/>
  <c r="G135" i="1" s="1"/>
  <c r="F54" i="1"/>
  <c r="G54" i="1" s="1"/>
  <c r="F187" i="1"/>
  <c r="G187" i="1" s="1"/>
  <c r="F138" i="1"/>
  <c r="G138" i="1" s="1"/>
  <c r="F55" i="1"/>
  <c r="G55" i="1" s="1"/>
  <c r="F188" i="1"/>
  <c r="G188" i="1" s="1"/>
  <c r="F139" i="1"/>
  <c r="G139" i="1" s="1"/>
  <c r="F56" i="1"/>
  <c r="G56" i="1" s="1"/>
  <c r="F189" i="1"/>
  <c r="G189" i="1" s="1"/>
  <c r="F140" i="1"/>
  <c r="G140" i="1" s="1"/>
  <c r="F50" i="1"/>
  <c r="G50" i="1" s="1"/>
  <c r="F183" i="1"/>
  <c r="G183" i="1" s="1"/>
  <c r="F134" i="1"/>
  <c r="G134" i="1" s="1"/>
  <c r="F52" i="1"/>
  <c r="G52" i="1" s="1"/>
  <c r="F185" i="1"/>
  <c r="G185" i="1" s="1"/>
  <c r="F136" i="1"/>
  <c r="G136" i="1" s="1"/>
  <c r="F49" i="1"/>
  <c r="G49" i="1" s="1"/>
  <c r="F182" i="1"/>
  <c r="G182" i="1" s="1"/>
  <c r="F133" i="1"/>
  <c r="G133" i="1" s="1"/>
  <c r="F53" i="1"/>
  <c r="G53" i="1" s="1"/>
  <c r="F186" i="1"/>
  <c r="G186" i="1" s="1"/>
  <c r="F137" i="1"/>
  <c r="G137" i="1" s="1"/>
  <c r="F114" i="1"/>
  <c r="F10" i="5" s="1"/>
  <c r="F64" i="1"/>
  <c r="F63" i="1"/>
  <c r="F62" i="1"/>
  <c r="F61" i="1"/>
  <c r="F60" i="1"/>
  <c r="E24" i="1"/>
  <c r="F24" i="1" s="1"/>
  <c r="E25" i="1"/>
  <c r="F25" i="1" s="1"/>
  <c r="E26" i="1"/>
  <c r="F26" i="1" s="1"/>
  <c r="E27" i="1"/>
  <c r="F27" i="1" s="1"/>
  <c r="E28" i="1"/>
  <c r="F28" i="1" s="1"/>
  <c r="E23" i="1"/>
  <c r="F23" i="1" s="1"/>
  <c r="G410" i="1" l="1"/>
  <c r="G315" i="1"/>
  <c r="G476" i="1"/>
  <c r="G705" i="1"/>
  <c r="G563" i="1"/>
  <c r="G260" i="1"/>
  <c r="G621" i="1"/>
  <c r="G200" i="1"/>
  <c r="G143" i="1"/>
  <c r="G57" i="1"/>
  <c r="E9" i="5" s="1"/>
  <c r="F76" i="1"/>
  <c r="F9" i="5" s="1"/>
  <c r="F30" i="1"/>
  <c r="F8" i="5" s="1"/>
  <c r="E22" i="5" l="1"/>
  <c r="E20" i="5"/>
  <c r="E17" i="5"/>
  <c r="E13" i="5"/>
  <c r="E14" i="5"/>
  <c r="E19" i="5"/>
  <c r="E16" i="5"/>
  <c r="E12" i="5"/>
  <c r="E11" i="5"/>
  <c r="F11" i="3" l="1"/>
  <c r="F10" i="3"/>
  <c r="F9" i="3"/>
  <c r="F8" i="3"/>
  <c r="F7" i="3"/>
  <c r="F665" i="1" l="1"/>
  <c r="G665" i="1" s="1"/>
  <c r="F518" i="1"/>
  <c r="G518" i="1" s="1"/>
  <c r="F361" i="1"/>
  <c r="G361" i="1" s="1"/>
  <c r="F668" i="1"/>
  <c r="G668" i="1" s="1"/>
  <c r="F521" i="1"/>
  <c r="G521" i="1" s="1"/>
  <c r="F364" i="1"/>
  <c r="G364" i="1" s="1"/>
  <c r="F667" i="1"/>
  <c r="G667" i="1" s="1"/>
  <c r="F520" i="1"/>
  <c r="G520" i="1" s="1"/>
  <c r="F363" i="1"/>
  <c r="G363" i="1" s="1"/>
  <c r="F664" i="1"/>
  <c r="G664" i="1" s="1"/>
  <c r="F517" i="1"/>
  <c r="G517" i="1" s="1"/>
  <c r="F360" i="1"/>
  <c r="G360" i="1" s="1"/>
  <c r="F669" i="1"/>
  <c r="G669" i="1" s="1"/>
  <c r="F522" i="1"/>
  <c r="G522" i="1" s="1"/>
  <c r="F365" i="1"/>
  <c r="G365" i="1" s="1"/>
  <c r="F17" i="1"/>
  <c r="G17" i="1" s="1"/>
  <c r="F95" i="1"/>
  <c r="G95" i="1" s="1"/>
  <c r="F18" i="1"/>
  <c r="G18" i="1" s="1"/>
  <c r="F97" i="1"/>
  <c r="G97" i="1" s="1"/>
  <c r="F15" i="1"/>
  <c r="G15" i="1" s="1"/>
  <c r="F96" i="1"/>
  <c r="G96" i="1" s="1"/>
  <c r="F19" i="1"/>
  <c r="G19" i="1" s="1"/>
  <c r="F100" i="1"/>
  <c r="G100" i="1" s="1"/>
  <c r="F16" i="1"/>
  <c r="G16" i="1" s="1"/>
  <c r="F93" i="1"/>
  <c r="G93" i="1" s="1"/>
  <c r="G366" i="1" l="1"/>
  <c r="G670" i="1"/>
  <c r="G523" i="1"/>
  <c r="G20" i="1"/>
  <c r="E8" i="5" s="1"/>
  <c r="G101" i="1"/>
  <c r="E15" i="5" l="1"/>
  <c r="E21" i="5"/>
  <c r="E18" i="5"/>
  <c r="E10" i="5"/>
  <c r="D5" i="2" l="1"/>
  <c r="E5" i="2" s="1"/>
  <c r="F5" i="2" s="1"/>
  <c r="G5" i="2" s="1"/>
  <c r="D6" i="2"/>
  <c r="E6" i="2" s="1"/>
  <c r="F6" i="2" s="1"/>
  <c r="G6" i="2" s="1"/>
  <c r="D7" i="2"/>
  <c r="E7" i="2" s="1"/>
  <c r="F7" i="2" s="1"/>
  <c r="G7" i="2" s="1"/>
  <c r="D8" i="2"/>
  <c r="E8" i="2" s="1"/>
  <c r="F8" i="2" s="1"/>
  <c r="G8" i="2" s="1"/>
  <c r="D9" i="2"/>
  <c r="E9" i="2" s="1"/>
  <c r="F9" i="2" s="1"/>
  <c r="G9" i="2" s="1"/>
  <c r="D10" i="2"/>
  <c r="E10" i="2" s="1"/>
  <c r="F10" i="2" s="1"/>
  <c r="G10" i="2" s="1"/>
  <c r="D11" i="2"/>
  <c r="E11" i="2" s="1"/>
  <c r="F11" i="2" s="1"/>
  <c r="G11" i="2" s="1"/>
  <c r="G512" i="1" l="1"/>
  <c r="H512" i="1" s="1"/>
  <c r="G509" i="1"/>
  <c r="H509" i="1" s="1"/>
  <c r="G905" i="1"/>
  <c r="H905" i="1" s="1"/>
  <c r="G901" i="1"/>
  <c r="H901" i="1" s="1"/>
  <c r="G903" i="1"/>
  <c r="H903" i="1" s="1"/>
  <c r="G865" i="1"/>
  <c r="H865" i="1" s="1"/>
  <c r="G867" i="1"/>
  <c r="H867" i="1" s="1"/>
  <c r="G863" i="1"/>
  <c r="H863" i="1" s="1"/>
  <c r="G827" i="1"/>
  <c r="H827" i="1" s="1"/>
  <c r="G829" i="1"/>
  <c r="H829" i="1" s="1"/>
  <c r="G825" i="1"/>
  <c r="H825" i="1" s="1"/>
  <c r="G791" i="1"/>
  <c r="H791" i="1" s="1"/>
  <c r="G787" i="1"/>
  <c r="H787" i="1" s="1"/>
  <c r="G789" i="1"/>
  <c r="H789" i="1" s="1"/>
  <c r="G751" i="1"/>
  <c r="H751" i="1" s="1"/>
  <c r="G691" i="1"/>
  <c r="H691" i="1" s="1"/>
  <c r="G693" i="1"/>
  <c r="H693" i="1" s="1"/>
  <c r="G657" i="1"/>
  <c r="H657" i="1" s="1"/>
  <c r="G600" i="1"/>
  <c r="H600" i="1" s="1"/>
  <c r="G598" i="1"/>
  <c r="H598" i="1" s="1"/>
  <c r="G544" i="1"/>
  <c r="H544" i="1" s="1"/>
  <c r="G546" i="1"/>
  <c r="H546" i="1" s="1"/>
  <c r="G510" i="1"/>
  <c r="H510" i="1" s="1"/>
  <c r="G511" i="1"/>
  <c r="H511" i="1" s="1"/>
  <c r="G462" i="1"/>
  <c r="H462" i="1" s="1"/>
  <c r="G464" i="1"/>
  <c r="H464" i="1" s="1"/>
  <c r="G389" i="1"/>
  <c r="H389" i="1" s="1"/>
  <c r="G387" i="1"/>
  <c r="H387" i="1" s="1"/>
  <c r="G353" i="1"/>
  <c r="H353" i="1" s="1"/>
  <c r="G349" i="1"/>
  <c r="H349" i="1" s="1"/>
  <c r="G352" i="1"/>
  <c r="H352" i="1" s="1"/>
  <c r="G351" i="1"/>
  <c r="H351" i="1" s="1"/>
  <c r="G354" i="1"/>
  <c r="H354" i="1" s="1"/>
  <c r="G355" i="1"/>
  <c r="H355" i="1" s="1"/>
  <c r="G350" i="1"/>
  <c r="H350" i="1" s="1"/>
  <c r="G295" i="1"/>
  <c r="H295" i="1" s="1"/>
  <c r="G297" i="1"/>
  <c r="H297" i="1" s="1"/>
  <c r="G235" i="1"/>
  <c r="H235" i="1" s="1"/>
  <c r="G237" i="1"/>
  <c r="H237" i="1" s="1"/>
  <c r="G174" i="1"/>
  <c r="H174" i="1" s="1"/>
  <c r="G176" i="1"/>
  <c r="H176" i="1" s="1"/>
  <c r="G127" i="1"/>
  <c r="H127" i="1" s="1"/>
  <c r="G125" i="1"/>
  <c r="H125" i="1" s="1"/>
  <c r="G87" i="1"/>
  <c r="H87" i="1" s="1"/>
  <c r="G43" i="1"/>
  <c r="H43" i="1" s="1"/>
  <c r="G41" i="1"/>
  <c r="H41" i="1" s="1"/>
  <c r="G10" i="1"/>
  <c r="H10" i="1" s="1"/>
  <c r="G9" i="1"/>
  <c r="H9" i="1" s="1"/>
  <c r="H11" i="1" s="1"/>
  <c r="H12" i="1" s="1"/>
  <c r="G904" i="1"/>
  <c r="H904" i="1" s="1"/>
  <c r="G906" i="1"/>
  <c r="H906" i="1" s="1"/>
  <c r="G902" i="1"/>
  <c r="H902" i="1" s="1"/>
  <c r="G866" i="1"/>
  <c r="H866" i="1" s="1"/>
  <c r="G868" i="1"/>
  <c r="H868" i="1" s="1"/>
  <c r="G864" i="1"/>
  <c r="H864" i="1" s="1"/>
  <c r="G830" i="1"/>
  <c r="H830" i="1" s="1"/>
  <c r="G826" i="1"/>
  <c r="H826" i="1" s="1"/>
  <c r="G828" i="1"/>
  <c r="H828" i="1" s="1"/>
  <c r="G788" i="1"/>
  <c r="H788" i="1" s="1"/>
  <c r="G790" i="1"/>
  <c r="H790" i="1" s="1"/>
  <c r="G792" i="1"/>
  <c r="H792" i="1" s="1"/>
  <c r="G752" i="1"/>
  <c r="H752" i="1" s="1"/>
  <c r="G753" i="1"/>
  <c r="H753" i="1" s="1"/>
  <c r="G692" i="1"/>
  <c r="G694" i="1"/>
  <c r="H694" i="1" s="1"/>
  <c r="G658" i="1"/>
  <c r="H658" i="1" s="1"/>
  <c r="G659" i="1"/>
  <c r="H659" i="1" s="1"/>
  <c r="G599" i="1"/>
  <c r="H599" i="1" s="1"/>
  <c r="G601" i="1"/>
  <c r="H601" i="1" s="1"/>
  <c r="G545" i="1"/>
  <c r="H545" i="1" s="1"/>
  <c r="G547" i="1"/>
  <c r="H547" i="1" s="1"/>
  <c r="G465" i="1"/>
  <c r="H465" i="1" s="1"/>
  <c r="G463" i="1"/>
  <c r="H463" i="1" s="1"/>
  <c r="G388" i="1"/>
  <c r="H388" i="1" s="1"/>
  <c r="G390" i="1"/>
  <c r="H390" i="1" s="1"/>
  <c r="G296" i="1"/>
  <c r="H296" i="1" s="1"/>
  <c r="G298" i="1"/>
  <c r="H298" i="1" s="1"/>
  <c r="G236" i="1"/>
  <c r="H236" i="1" s="1"/>
  <c r="G238" i="1"/>
  <c r="H238" i="1" s="1"/>
  <c r="G175" i="1"/>
  <c r="H175" i="1" s="1"/>
  <c r="G177" i="1"/>
  <c r="H177" i="1" s="1"/>
  <c r="G128" i="1"/>
  <c r="H128" i="1" s="1"/>
  <c r="G126" i="1"/>
  <c r="H126" i="1" s="1"/>
  <c r="G88" i="1"/>
  <c r="H88" i="1" s="1"/>
  <c r="G42" i="1"/>
  <c r="H42" i="1" s="1"/>
  <c r="G44" i="1"/>
  <c r="H44" i="1" s="1"/>
  <c r="G1748" i="1"/>
  <c r="H1748" i="1" s="1"/>
  <c r="G1744" i="1"/>
  <c r="H1744" i="1" s="1"/>
  <c r="G1751" i="1"/>
  <c r="H1751" i="1" s="1"/>
  <c r="G1747" i="1"/>
  <c r="H1747" i="1" s="1"/>
  <c r="G1743" i="1"/>
  <c r="H1743" i="1" s="1"/>
  <c r="G1750" i="1"/>
  <c r="H1750" i="1" s="1"/>
  <c r="G1746" i="1"/>
  <c r="H1746" i="1" s="1"/>
  <c r="G1742" i="1"/>
  <c r="H1742" i="1" s="1"/>
  <c r="G1749" i="1"/>
  <c r="H1749" i="1" s="1"/>
  <c r="G1745" i="1"/>
  <c r="H1745" i="1" s="1"/>
  <c r="G1693" i="1"/>
  <c r="H1693" i="1" s="1"/>
  <c r="G1689" i="1"/>
  <c r="H1689" i="1" s="1"/>
  <c r="G1692" i="1"/>
  <c r="H1692" i="1" s="1"/>
  <c r="G1688" i="1"/>
  <c r="H1688" i="1" s="1"/>
  <c r="G1696" i="1"/>
  <c r="H1696" i="1" s="1"/>
  <c r="G1690" i="1"/>
  <c r="H1690" i="1" s="1"/>
  <c r="G1695" i="1"/>
  <c r="H1695" i="1" s="1"/>
  <c r="G1691" i="1"/>
  <c r="H1691" i="1" s="1"/>
  <c r="G1694" i="1"/>
  <c r="H1694" i="1" s="1"/>
  <c r="G1639" i="1"/>
  <c r="H1639" i="1" s="1"/>
  <c r="G1635" i="1"/>
  <c r="H1635" i="1" s="1"/>
  <c r="G1631" i="1"/>
  <c r="H1631" i="1" s="1"/>
  <c r="G1636" i="1"/>
  <c r="H1636" i="1" s="1"/>
  <c r="G1638" i="1"/>
  <c r="H1638" i="1" s="1"/>
  <c r="G1634" i="1"/>
  <c r="H1634" i="1" s="1"/>
  <c r="G1633" i="1"/>
  <c r="H1633" i="1" s="1"/>
  <c r="G1632" i="1"/>
  <c r="H1632" i="1" s="1"/>
  <c r="G1637" i="1"/>
  <c r="H1637" i="1" s="1"/>
  <c r="G1640" i="1"/>
  <c r="H1640" i="1" s="1"/>
  <c r="G1582" i="1"/>
  <c r="H1582" i="1" s="1"/>
  <c r="G1578" i="1"/>
  <c r="H1578" i="1" s="1"/>
  <c r="G1574" i="1"/>
  <c r="H1574" i="1" s="1"/>
  <c r="G1576" i="1"/>
  <c r="H1576" i="1" s="1"/>
  <c r="G1581" i="1"/>
  <c r="H1581" i="1" s="1"/>
  <c r="G1577" i="1"/>
  <c r="H1577" i="1" s="1"/>
  <c r="G1580" i="1"/>
  <c r="H1580" i="1" s="1"/>
  <c r="G1579" i="1"/>
  <c r="H1579" i="1" s="1"/>
  <c r="G1575" i="1"/>
  <c r="H1575" i="1" s="1"/>
  <c r="G1527" i="1"/>
  <c r="H1527" i="1" s="1"/>
  <c r="G1523" i="1"/>
  <c r="H1523" i="1" s="1"/>
  <c r="G1529" i="1"/>
  <c r="H1529" i="1" s="1"/>
  <c r="G1524" i="1"/>
  <c r="H1524" i="1" s="1"/>
  <c r="G1526" i="1"/>
  <c r="H1526" i="1" s="1"/>
  <c r="G1522" i="1"/>
  <c r="H1522" i="1" s="1"/>
  <c r="G1525" i="1"/>
  <c r="H1525" i="1" s="1"/>
  <c r="G1528" i="1"/>
  <c r="H1528" i="1" s="1"/>
  <c r="G1521" i="1"/>
  <c r="H1521" i="1" s="1"/>
  <c r="H1530" i="1" s="1"/>
  <c r="H1531" i="1" s="1"/>
  <c r="G1470" i="1"/>
  <c r="H1470" i="1" s="1"/>
  <c r="G1466" i="1"/>
  <c r="H1466" i="1" s="1"/>
  <c r="G1465" i="1"/>
  <c r="H1465" i="1" s="1"/>
  <c r="G1463" i="1"/>
  <c r="H1463" i="1" s="1"/>
  <c r="G1469" i="1"/>
  <c r="H1469" i="1" s="1"/>
  <c r="G1472" i="1"/>
  <c r="H1472" i="1" s="1"/>
  <c r="G1468" i="1"/>
  <c r="H1468" i="1" s="1"/>
  <c r="G1464" i="1"/>
  <c r="H1464" i="1" s="1"/>
  <c r="G1467" i="1"/>
  <c r="H1467" i="1" s="1"/>
  <c r="G1471" i="1"/>
  <c r="H1471" i="1" s="1"/>
  <c r="G1411" i="1"/>
  <c r="H1411" i="1" s="1"/>
  <c r="G1407" i="1"/>
  <c r="H1407" i="1" s="1"/>
  <c r="G1406" i="1"/>
  <c r="H1406" i="1" s="1"/>
  <c r="G1409" i="1"/>
  <c r="H1409" i="1" s="1"/>
  <c r="G1404" i="1"/>
  <c r="H1404" i="1" s="1"/>
  <c r="G1410" i="1"/>
  <c r="H1410" i="1" s="1"/>
  <c r="G1413" i="1"/>
  <c r="H1413" i="1" s="1"/>
  <c r="G1405" i="1"/>
  <c r="H1405" i="1" s="1"/>
  <c r="G1408" i="1"/>
  <c r="H1408" i="1" s="1"/>
  <c r="G1412" i="1"/>
  <c r="H1412" i="1" s="1"/>
  <c r="G1352" i="1"/>
  <c r="H1352" i="1" s="1"/>
  <c r="G1348" i="1"/>
  <c r="H1348" i="1" s="1"/>
  <c r="G1346" i="1"/>
  <c r="H1346" i="1" s="1"/>
  <c r="G1351" i="1"/>
  <c r="H1351" i="1" s="1"/>
  <c r="G1347" i="1"/>
  <c r="H1347" i="1" s="1"/>
  <c r="G1350" i="1"/>
  <c r="H1350" i="1" s="1"/>
  <c r="G1353" i="1"/>
  <c r="H1353" i="1" s="1"/>
  <c r="G1349" i="1"/>
  <c r="H1349" i="1" s="1"/>
  <c r="G1345" i="1"/>
  <c r="H1345" i="1" s="1"/>
  <c r="G1354" i="1"/>
  <c r="H1354" i="1" s="1"/>
  <c r="G1295" i="1"/>
  <c r="H1295" i="1" s="1"/>
  <c r="G1296" i="1"/>
  <c r="H1296" i="1" s="1"/>
  <c r="G1294" i="1"/>
  <c r="H1294" i="1" s="1"/>
  <c r="G1297" i="1"/>
  <c r="H1297" i="1" s="1"/>
  <c r="G1244" i="1"/>
  <c r="H1244" i="1" s="1"/>
  <c r="G1243" i="1"/>
  <c r="H1243" i="1" s="1"/>
  <c r="H1247" i="1" s="1"/>
  <c r="H1248" i="1" s="1"/>
  <c r="G1246" i="1"/>
  <c r="H1246" i="1" s="1"/>
  <c r="G1245" i="1"/>
  <c r="H1245" i="1" s="1"/>
  <c r="G1194" i="1"/>
  <c r="H1194" i="1" s="1"/>
  <c r="G1193" i="1"/>
  <c r="H1193" i="1" s="1"/>
  <c r="G1192" i="1"/>
  <c r="H1192" i="1" s="1"/>
  <c r="G1195" i="1"/>
  <c r="H1195" i="1" s="1"/>
  <c r="G1141" i="1"/>
  <c r="H1141" i="1" s="1"/>
  <c r="G1144" i="1"/>
  <c r="H1144" i="1" s="1"/>
  <c r="G1143" i="1"/>
  <c r="H1143" i="1" s="1"/>
  <c r="G1142" i="1"/>
  <c r="H1142" i="1" s="1"/>
  <c r="G1089" i="1"/>
  <c r="H1089" i="1" s="1"/>
  <c r="G1092" i="1"/>
  <c r="H1092" i="1" s="1"/>
  <c r="G1091" i="1"/>
  <c r="H1091" i="1" s="1"/>
  <c r="G1090" i="1"/>
  <c r="H1090" i="1" s="1"/>
  <c r="G1037" i="1"/>
  <c r="H1037" i="1" s="1"/>
  <c r="G1040" i="1"/>
  <c r="H1040" i="1" s="1"/>
  <c r="G1039" i="1"/>
  <c r="H1039" i="1" s="1"/>
  <c r="G1038" i="1"/>
  <c r="H1038" i="1" s="1"/>
  <c r="G987" i="1"/>
  <c r="H987" i="1" s="1"/>
  <c r="G990" i="1"/>
  <c r="H990" i="1" s="1"/>
  <c r="G988" i="1"/>
  <c r="H988" i="1" s="1"/>
  <c r="G989" i="1"/>
  <c r="H989" i="1" s="1"/>
  <c r="G941" i="1"/>
  <c r="H941" i="1" s="1"/>
  <c r="G943" i="1"/>
  <c r="H943" i="1" s="1"/>
  <c r="G944" i="1"/>
  <c r="H944" i="1" s="1"/>
  <c r="G942" i="1"/>
  <c r="H942" i="1" s="1"/>
  <c r="D36" i="5" l="1"/>
  <c r="H1238" i="1"/>
  <c r="H1284" i="1" s="1"/>
  <c r="H1285" i="1" s="1"/>
  <c r="H1473" i="1"/>
  <c r="H1474" i="1" s="1"/>
  <c r="D41" i="5"/>
  <c r="H1516" i="1"/>
  <c r="H1564" i="1" s="1"/>
  <c r="H1565" i="1" s="1"/>
  <c r="D8" i="5"/>
  <c r="G8" i="5" s="1"/>
  <c r="H4" i="1"/>
  <c r="H31" i="1" s="1"/>
  <c r="H32" i="1" s="1"/>
  <c r="H89" i="1"/>
  <c r="H90" i="1" s="1"/>
  <c r="H178" i="1"/>
  <c r="H179" i="1" s="1"/>
  <c r="H299" i="1"/>
  <c r="H300" i="1" s="1"/>
  <c r="H391" i="1"/>
  <c r="H392" i="1" s="1"/>
  <c r="H602" i="1"/>
  <c r="H603" i="1" s="1"/>
  <c r="H695" i="1"/>
  <c r="H696" i="1" s="1"/>
  <c r="H869" i="1"/>
  <c r="H870" i="1" s="1"/>
  <c r="H907" i="1"/>
  <c r="H908" i="1" s="1"/>
  <c r="H945" i="1"/>
  <c r="H946" i="1" s="1"/>
  <c r="H991" i="1"/>
  <c r="H992" i="1" s="1"/>
  <c r="H1041" i="1"/>
  <c r="H1042" i="1" s="1"/>
  <c r="H1093" i="1"/>
  <c r="H1094" i="1" s="1"/>
  <c r="H1145" i="1"/>
  <c r="H1146" i="1" s="1"/>
  <c r="H1414" i="1"/>
  <c r="H1415" i="1"/>
  <c r="H1641" i="1"/>
  <c r="H1642" i="1" s="1"/>
  <c r="H1697" i="1"/>
  <c r="H1698" i="1" s="1"/>
  <c r="H129" i="1"/>
  <c r="H130" i="1" s="1"/>
  <c r="H754" i="1"/>
  <c r="H755" i="1" s="1"/>
  <c r="H831" i="1"/>
  <c r="H832" i="1" s="1"/>
  <c r="H45" i="1"/>
  <c r="H46" i="1" s="1"/>
  <c r="H239" i="1"/>
  <c r="H240" i="1" s="1"/>
  <c r="H356" i="1"/>
  <c r="H357" i="1" s="1"/>
  <c r="H660" i="1"/>
  <c r="H661" i="1" s="1"/>
  <c r="H513" i="1"/>
  <c r="H514" i="1" s="1"/>
  <c r="H1196" i="1"/>
  <c r="H1197" i="1" s="1"/>
  <c r="H1298" i="1"/>
  <c r="H1299" i="1" s="1"/>
  <c r="H1355" i="1"/>
  <c r="H1356" i="1" s="1"/>
  <c r="H1583" i="1"/>
  <c r="H1584" i="1" s="1"/>
  <c r="H1752" i="1"/>
  <c r="H1753" i="1" s="1"/>
  <c r="H466" i="1"/>
  <c r="H467" i="1" s="1"/>
  <c r="H548" i="1"/>
  <c r="H549" i="1" s="1"/>
  <c r="H793" i="1"/>
  <c r="H794" i="1" s="1"/>
  <c r="I8" i="5"/>
  <c r="H8" i="5"/>
  <c r="J8" i="5" s="1"/>
  <c r="D9" i="5" l="1"/>
  <c r="H36" i="1"/>
  <c r="H77" i="1" s="1"/>
  <c r="H78" i="1" s="1"/>
  <c r="D17" i="5"/>
  <c r="H457" i="1"/>
  <c r="H499" i="1" s="1"/>
  <c r="H500" i="1" s="1"/>
  <c r="D25" i="5"/>
  <c r="H820" i="1"/>
  <c r="D33" i="5"/>
  <c r="H1084" i="1"/>
  <c r="H1131" i="1" s="1"/>
  <c r="H1132" i="1" s="1"/>
  <c r="D16" i="5"/>
  <c r="H382" i="1"/>
  <c r="H452" i="1" s="1"/>
  <c r="H453" i="1" s="1"/>
  <c r="D19" i="5"/>
  <c r="H539" i="1"/>
  <c r="H588" i="1" s="1"/>
  <c r="H589" i="1" s="1"/>
  <c r="D38" i="5"/>
  <c r="H1340" i="1"/>
  <c r="H1394" i="1" s="1"/>
  <c r="H1395" i="1" s="1"/>
  <c r="D21" i="5"/>
  <c r="H652" i="1"/>
  <c r="H681" i="1" s="1"/>
  <c r="H682" i="1" s="1"/>
  <c r="D44" i="5"/>
  <c r="H1683" i="1"/>
  <c r="H1732" i="1" s="1"/>
  <c r="H1733" i="1" s="1"/>
  <c r="D34" i="5"/>
  <c r="H34" i="5" s="1"/>
  <c r="J34" i="5" s="1"/>
  <c r="H1136" i="1"/>
  <c r="H1182" i="1" s="1"/>
  <c r="H1183" i="1" s="1"/>
  <c r="D29" i="5"/>
  <c r="H936" i="1"/>
  <c r="H977" i="1" s="1"/>
  <c r="H978" i="1" s="1"/>
  <c r="D20" i="5"/>
  <c r="H593" i="1"/>
  <c r="H647" i="1" s="1"/>
  <c r="H648" i="1" s="1"/>
  <c r="D10" i="5"/>
  <c r="H82" i="1"/>
  <c r="H115" i="1" s="1"/>
  <c r="H116" i="1" s="1"/>
  <c r="H41" i="5"/>
  <c r="J41" i="5" s="1"/>
  <c r="G41" i="5"/>
  <c r="I41" i="5" s="1"/>
  <c r="D40" i="5"/>
  <c r="H1458" i="1"/>
  <c r="H1511" i="1" s="1"/>
  <c r="H1512" i="1" s="1"/>
  <c r="D37" i="5"/>
  <c r="H1289" i="1"/>
  <c r="H1335" i="1" s="1"/>
  <c r="H1336" i="1" s="1"/>
  <c r="D43" i="5"/>
  <c r="H1626" i="1"/>
  <c r="H1678" i="1" s="1"/>
  <c r="H1679" i="1" s="1"/>
  <c r="D45" i="5"/>
  <c r="H1737" i="1"/>
  <c r="H1791" i="1" s="1"/>
  <c r="H1792" i="1" s="1"/>
  <c r="D35" i="5"/>
  <c r="H1187" i="1"/>
  <c r="H1233" i="1" s="1"/>
  <c r="H1234" i="1" s="1"/>
  <c r="D13" i="5"/>
  <c r="H230" i="1"/>
  <c r="H285" i="1" s="1"/>
  <c r="H286" i="1" s="1"/>
  <c r="D23" i="5"/>
  <c r="H746" i="1"/>
  <c r="H777" i="1" s="1"/>
  <c r="H778" i="1" s="1"/>
  <c r="D39" i="5"/>
  <c r="H1399" i="1"/>
  <c r="H1453" i="1" s="1"/>
  <c r="H1454" i="1" s="1"/>
  <c r="D31" i="5"/>
  <c r="H1032" i="1"/>
  <c r="H1077" i="1" s="1"/>
  <c r="H1078" i="1" s="1"/>
  <c r="D26" i="5"/>
  <c r="H858" i="1"/>
  <c r="D14" i="5"/>
  <c r="H290" i="1"/>
  <c r="H339" i="1" s="1"/>
  <c r="H340" i="1" s="1"/>
  <c r="D15" i="5"/>
  <c r="H344" i="1"/>
  <c r="H377" i="1" s="1"/>
  <c r="H378" i="1" s="1"/>
  <c r="D27" i="5"/>
  <c r="H896" i="1"/>
  <c r="H929" i="1" s="1"/>
  <c r="H930" i="1" s="1"/>
  <c r="D24" i="5"/>
  <c r="H782" i="1"/>
  <c r="H815" i="1" s="1"/>
  <c r="H816" i="1" s="1"/>
  <c r="D42" i="5"/>
  <c r="H1569" i="1"/>
  <c r="H1621" i="1" s="1"/>
  <c r="H1622" i="1" s="1"/>
  <c r="D18" i="5"/>
  <c r="H504" i="1"/>
  <c r="H534" i="1" s="1"/>
  <c r="H535" i="1" s="1"/>
  <c r="D11" i="5"/>
  <c r="H120" i="1"/>
  <c r="H164" i="1" s="1"/>
  <c r="H165" i="1" s="1"/>
  <c r="D30" i="5"/>
  <c r="H982" i="1"/>
  <c r="H1027" i="1" s="1"/>
  <c r="H1028" i="1" s="1"/>
  <c r="D22" i="5"/>
  <c r="H686" i="1"/>
  <c r="H741" i="1" s="1"/>
  <c r="H742" i="1" s="1"/>
  <c r="D12" i="5"/>
  <c r="H169" i="1"/>
  <c r="H225" i="1" s="1"/>
  <c r="H226" i="1" s="1"/>
  <c r="G36" i="5"/>
  <c r="I36" i="5" s="1"/>
  <c r="H36" i="5"/>
  <c r="J36" i="5" s="1"/>
  <c r="G34" i="5"/>
  <c r="I34" i="5" s="1"/>
  <c r="H12" i="5" l="1"/>
  <c r="J12" i="5" s="1"/>
  <c r="G12" i="5"/>
  <c r="I12" i="5" s="1"/>
  <c r="H30" i="5"/>
  <c r="J30" i="5" s="1"/>
  <c r="G30" i="5"/>
  <c r="I30" i="5" s="1"/>
  <c r="H18" i="5"/>
  <c r="J18" i="5" s="1"/>
  <c r="G18" i="5"/>
  <c r="I18" i="5" s="1"/>
  <c r="H24" i="5"/>
  <c r="J24" i="5" s="1"/>
  <c r="G24" i="5"/>
  <c r="I24" i="5" s="1"/>
  <c r="H15" i="5"/>
  <c r="J15" i="5" s="1"/>
  <c r="G15" i="5"/>
  <c r="I15" i="5" s="1"/>
  <c r="G26" i="5"/>
  <c r="I26" i="5" s="1"/>
  <c r="H26" i="5"/>
  <c r="J26" i="5" s="1"/>
  <c r="H39" i="5"/>
  <c r="J39" i="5" s="1"/>
  <c r="G39" i="5"/>
  <c r="I39" i="5" s="1"/>
  <c r="H13" i="5"/>
  <c r="J13" i="5" s="1"/>
  <c r="G13" i="5"/>
  <c r="I13" i="5" s="1"/>
  <c r="H45" i="5"/>
  <c r="J45" i="5"/>
  <c r="G45" i="5"/>
  <c r="I45" i="5" s="1"/>
  <c r="G37" i="5"/>
  <c r="I37" i="5" s="1"/>
  <c r="H37" i="5"/>
  <c r="J37" i="5" s="1"/>
  <c r="H20" i="5"/>
  <c r="J20" i="5" s="1"/>
  <c r="G20" i="5"/>
  <c r="I20" i="5" s="1"/>
  <c r="H21" i="5"/>
  <c r="J21" i="5" s="1"/>
  <c r="G21" i="5"/>
  <c r="I21" i="5" s="1"/>
  <c r="H19" i="5"/>
  <c r="J19" i="5" s="1"/>
  <c r="G19" i="5"/>
  <c r="I19" i="5" s="1"/>
  <c r="H33" i="5"/>
  <c r="J33" i="5" s="1"/>
  <c r="G33" i="5"/>
  <c r="I33" i="5" s="1"/>
  <c r="H17" i="5"/>
  <c r="J17" i="5" s="1"/>
  <c r="G17" i="5"/>
  <c r="I17" i="5" s="1"/>
  <c r="H853" i="1"/>
  <c r="H854" i="1" s="1"/>
  <c r="H891" i="1"/>
  <c r="H892" i="1" s="1"/>
  <c r="H22" i="5"/>
  <c r="J22" i="5" s="1"/>
  <c r="G22" i="5"/>
  <c r="I22" i="5" s="1"/>
  <c r="H11" i="5"/>
  <c r="J11" i="5" s="1"/>
  <c r="G11" i="5"/>
  <c r="I11" i="5" s="1"/>
  <c r="H42" i="5"/>
  <c r="J42" i="5" s="1"/>
  <c r="G42" i="5"/>
  <c r="I42" i="5" s="1"/>
  <c r="G27" i="5"/>
  <c r="I27" i="5" s="1"/>
  <c r="H27" i="5"/>
  <c r="J27" i="5" s="1"/>
  <c r="H14" i="5"/>
  <c r="J14" i="5" s="1"/>
  <c r="G14" i="5"/>
  <c r="I14" i="5" s="1"/>
  <c r="G31" i="5"/>
  <c r="I31" i="5" s="1"/>
  <c r="H31" i="5"/>
  <c r="J31" i="5" s="1"/>
  <c r="G23" i="5"/>
  <c r="I23" i="5" s="1"/>
  <c r="H23" i="5"/>
  <c r="J23" i="5" s="1"/>
  <c r="G35" i="5"/>
  <c r="I35" i="5" s="1"/>
  <c r="H35" i="5"/>
  <c r="J35" i="5" s="1"/>
  <c r="G43" i="5"/>
  <c r="I43" i="5" s="1"/>
  <c r="H43" i="5"/>
  <c r="J43" i="5" s="1"/>
  <c r="H40" i="5"/>
  <c r="J40" i="5" s="1"/>
  <c r="G40" i="5"/>
  <c r="I40" i="5" s="1"/>
  <c r="H10" i="5"/>
  <c r="J10" i="5" s="1"/>
  <c r="G10" i="5"/>
  <c r="I10" i="5" s="1"/>
  <c r="H29" i="5"/>
  <c r="J29" i="5" s="1"/>
  <c r="G29" i="5"/>
  <c r="I29" i="5" s="1"/>
  <c r="H44" i="5"/>
  <c r="J44" i="5" s="1"/>
  <c r="G44" i="5"/>
  <c r="I44" i="5" s="1"/>
  <c r="G38" i="5"/>
  <c r="I38" i="5" s="1"/>
  <c r="H38" i="5"/>
  <c r="J38" i="5" s="1"/>
  <c r="H16" i="5"/>
  <c r="J16" i="5" s="1"/>
  <c r="G16" i="5"/>
  <c r="I16" i="5" s="1"/>
  <c r="G25" i="5"/>
  <c r="I25" i="5" s="1"/>
  <c r="H25" i="5"/>
  <c r="J25" i="5" s="1"/>
  <c r="G9" i="5"/>
  <c r="I9" i="5" s="1"/>
  <c r="H9" i="5"/>
  <c r="J9" i="5" s="1"/>
</calcChain>
</file>

<file path=xl/sharedStrings.xml><?xml version="1.0" encoding="utf-8"?>
<sst xmlns="http://schemas.openxmlformats.org/spreadsheetml/2006/main" count="4520" uniqueCount="422">
  <si>
    <t>STT</t>
  </si>
  <si>
    <t>Đơn vị</t>
  </si>
  <si>
    <t>Chi phí trực tiếp</t>
  </si>
  <si>
    <t>Máy tính để bàn</t>
  </si>
  <si>
    <t>ca</t>
  </si>
  <si>
    <t>Gram</t>
  </si>
  <si>
    <t>Hộp</t>
  </si>
  <si>
    <t>Lương cơ sở</t>
  </si>
  <si>
    <t>Bậc lương</t>
  </si>
  <si>
    <t>Hệ số</t>
  </si>
  <si>
    <t>Lương cấp bậc</t>
  </si>
  <si>
    <t>Lương tháng</t>
  </si>
  <si>
    <t>Lương ngày (26 ngày)</t>
  </si>
  <si>
    <t>BHXH-YT-CĐ-TN (23.5%)</t>
  </si>
  <si>
    <t>Máy móc, thiết bị</t>
  </si>
  <si>
    <t>Vật liệu</t>
  </si>
  <si>
    <t>Đơn giá</t>
  </si>
  <si>
    <t>Ghi chú</t>
  </si>
  <si>
    <t>Nguyên giá</t>
  </si>
  <si>
    <t>Số năm sử dụng</t>
  </si>
  <si>
    <t>Hao phí một ca máy</t>
  </si>
  <si>
    <t>Số ca máy sử dụng trong một năm</t>
  </si>
  <si>
    <t>Mục VII phụ lục I, Quyết định số 50/2017/QĐ-TTg</t>
  </si>
  <si>
    <t>I</t>
  </si>
  <si>
    <t>II</t>
  </si>
  <si>
    <t xml:space="preserve">Căn cứ Quyết định số 50/2017/QĐ-TTg ngày 31 tháng 12 năm 2017 Thủ tướng Chính phủ quy định tiêu chuẩn, định mức sử dụng máy móc, thiết bị. </t>
  </si>
  <si>
    <t>ĐƠN GIÁ NGÀY CÔNG</t>
  </si>
  <si>
    <t>HAO PHÍ MỘT CA MÁY</t>
  </si>
  <si>
    <t>NGUYÊN VẬT LIỆU SỬ DỤNG</t>
  </si>
  <si>
    <t>Tham khảo giá thị trường</t>
  </si>
  <si>
    <t>Cái</t>
  </si>
  <si>
    <t>Tên sản phẩm</t>
  </si>
  <si>
    <t>Đơn vị tính</t>
  </si>
  <si>
    <t>Nhân công</t>
  </si>
  <si>
    <t>Chi phí chung 15%</t>
  </si>
  <si>
    <t>Đơn giá sản phẩm</t>
  </si>
  <si>
    <t>Bao gồm khấu hao</t>
  </si>
  <si>
    <t>Không bao gồm khấu hao</t>
  </si>
  <si>
    <t>Ca</t>
  </si>
  <si>
    <t>Giấy A4</t>
  </si>
  <si>
    <t>Máy scan</t>
  </si>
  <si>
    <t>III</t>
  </si>
  <si>
    <t>PHỤ LỤC ĐƠN GIÁ</t>
  </si>
  <si>
    <t>ĐỊNH MỨC KINH TẾ - KỸ THUẬT ỨNG PHÓ SỰ CỐ VÀ XỬ LÝ SỰ CỐ BỨC XẠ, SỰ CỐ HẠT NHÂN.</t>
  </si>
  <si>
    <t>Tiếp nhận và xử lý thông tin sự cố</t>
  </si>
  <si>
    <t>Đơn vị tính: 1 thông tin</t>
  </si>
  <si>
    <t>Điều hòa nhiệt độ</t>
  </si>
  <si>
    <t>Máy in laser</t>
  </si>
  <si>
    <t>Máy photocopy</t>
  </si>
  <si>
    <t>Điện thoại</t>
  </si>
  <si>
    <t>Căn cứ Thông tư số 23/2023/TT-BTC ngày 25 tháng 04 năm 2023 của Bộ Tài chính hướng dẫn chế độ quản lý, tính hao mòn, khấu hao tài sản cố định tại cơ quan, tổ chức, đơn vị và tài sản cố định do Nhà nước giao cho doanh nghiệp quản lý không tính thành phần vốn nhà nước tại doanh nghiệp</t>
  </si>
  <si>
    <t>Sổ ghi chép</t>
  </si>
  <si>
    <t>Cuốn</t>
  </si>
  <si>
    <t>Mực in laser</t>
  </si>
  <si>
    <t>Mực máy photocopy</t>
  </si>
  <si>
    <t>Bút ghi chép</t>
  </si>
  <si>
    <t xml:space="preserve"> File tài liệu</t>
  </si>
  <si>
    <t>Các vật tư văn phòng khác</t>
  </si>
  <si>
    <t>Theo thực tế</t>
  </si>
  <si>
    <t>Thông tin</t>
  </si>
  <si>
    <t>I. Chi phí trực tiếp = 1+2+3</t>
  </si>
  <si>
    <t>1. Hao phí nhân công</t>
  </si>
  <si>
    <t>1.1 Định mức lao động trực tiếp</t>
  </si>
  <si>
    <t>NHÂN CÔNG</t>
  </si>
  <si>
    <t>Thành tiền</t>
  </si>
  <si>
    <t>Tiếp nhận thông tin</t>
  </si>
  <si>
    <t>Kỹ sư bậc 3 hoặc tương đương</t>
  </si>
  <si>
    <t>Xử lý thông tin</t>
  </si>
  <si>
    <t>1.2 Định mức lao động gián tiếp (quản lý, phục vụ) bằng 10% định mức lao động trực tiếp.</t>
  </si>
  <si>
    <t>Cộng 1=</t>
  </si>
  <si>
    <t>2. Hao phí máy móc, thiết bị</t>
  </si>
  <si>
    <t>Loại thiết bị</t>
  </si>
  <si>
    <t>Yêu cầu kỹ thuật</t>
  </si>
  <si>
    <t>Định mức</t>
  </si>
  <si>
    <t>Loại thông dụng</t>
  </si>
  <si>
    <t xml:space="preserve">Ca </t>
  </si>
  <si>
    <t>In đen trắng khổ A4</t>
  </si>
  <si>
    <t>Cộng 2 =</t>
  </si>
  <si>
    <t>3. Hao phí nguyên vật liệu</t>
  </si>
  <si>
    <t>Loại vật tư</t>
  </si>
  <si>
    <t>Cộng 3 =</t>
  </si>
  <si>
    <t>II. Chi phí quản lý chung bằng 15% chi phí trực tiếp</t>
  </si>
  <si>
    <t xml:space="preserve">         Đơn giá sản phẩm = I+II</t>
  </si>
  <si>
    <t>Lương
 1 công</t>
  </si>
  <si>
    <t>Chức danh</t>
  </si>
  <si>
    <t>Vị trí</t>
  </si>
  <si>
    <t>Định mức
(công)</t>
  </si>
  <si>
    <t>Số lượng (người)</t>
  </si>
  <si>
    <t>Nội dung công việc</t>
  </si>
  <si>
    <t>Đầu mối 
thông tin</t>
  </si>
  <si>
    <t>Chuẩn bị</t>
  </si>
  <si>
    <t>Trưởng nhóm</t>
  </si>
  <si>
    <t>Thành viên</t>
  </si>
  <si>
    <t>Kỹ sư bậc 2 hoặc tương đương</t>
  </si>
  <si>
    <t>Tiến hành</t>
  </si>
  <si>
    <t>Đánh giá tình trạng sự cố và xác định mức báo động</t>
  </si>
  <si>
    <t>Đơn vị tính: 1  sự cố</t>
  </si>
  <si>
    <t>Liều kế cá nhân</t>
  </si>
  <si>
    <t>Thiết bị nhận diện nguồn
 phóng xạ</t>
  </si>
  <si>
    <t>Dải năng lượng đo (gamma):  20keV-3MeV; Dải liều: 0.000mSv-1mSv</t>
  </si>
  <si>
    <t>Thiết bị khảo sát bức xạ suất liều cao</t>
  </si>
  <si>
    <t xml:space="preserve">Dải suất liều: 
0.1 μSv/h - 1000 mSv/h </t>
  </si>
  <si>
    <t>Thiết bị kiểm soát nhiễm
 bẩn phóng xạ</t>
  </si>
  <si>
    <t>Đo nhiễm bẩn phóng xạ alpha, beta, gama, neutron</t>
  </si>
  <si>
    <t>Thiết bị sẽ đo liều cá nhân tổng cộng gamma và nơtron</t>
  </si>
  <si>
    <t>Máy định vị cầm tay</t>
  </si>
  <si>
    <t>Bộ đàm</t>
  </si>
  <si>
    <t>Thước laser</t>
  </si>
  <si>
    <t>Liều kế có báo động 
(đo suất liều tức thời và liều tích luỹ)</t>
  </si>
  <si>
    <t>bộ</t>
  </si>
  <si>
    <t>Găng tay không thấm
 nước và chống ăn mòn</t>
  </si>
  <si>
    <t>đôi</t>
  </si>
  <si>
    <t>Giầy hoặc ủng không
 thấm nước</t>
  </si>
  <si>
    <t>cái</t>
  </si>
  <si>
    <t>Mũ bảo hiểm an toàn</t>
  </si>
  <si>
    <t>Biển cảnh báo phóng xạ</t>
  </si>
  <si>
    <t>Dây chăng 0.08x100m</t>
  </si>
  <si>
    <t>Cuộn</t>
  </si>
  <si>
    <t>Bạt 20m2</t>
  </si>
  <si>
    <t>Túi nhựa bọc giầy</t>
  </si>
  <si>
    <t>Đôi</t>
  </si>
  <si>
    <t>Khăn giấy, khăn lau dùng 1 lần</t>
  </si>
  <si>
    <t>hộp</t>
  </si>
  <si>
    <t>Nhãn dính</t>
  </si>
  <si>
    <t>Pin theo thiết bị đo bức xạ</t>
  </si>
  <si>
    <t>Túi nhựa (Loại nhỏ cho đồ dùng cá nhân và loại lớn cho chất thải nhiễm bẩn phóng xạ)</t>
  </si>
  <si>
    <t>Pin theo thiết bị đo
 bức xạ</t>
  </si>
  <si>
    <t>Decal cảnh báo phóng xạ (loại dính)</t>
  </si>
  <si>
    <t>Áo có mầu sắc dễ nhận diện</t>
  </si>
  <si>
    <t>Mặt nạ bảo vệ hô hấp nửa mặt</t>
  </si>
  <si>
    <t>Quần áo không thấm nước (che kín hoàn toàn da và đầu tóc)</t>
  </si>
  <si>
    <t>Quần áo không thấm nước  (che kín hoàn toàn da và đầu tóc)</t>
  </si>
  <si>
    <t>Giầy hoặc ủng không thấm nước</t>
  </si>
  <si>
    <t>Sự cố</t>
  </si>
  <si>
    <t>Lập phương án xử lý tại hiện trường</t>
  </si>
  <si>
    <t>Đơn vị tính: 1  phương án</t>
  </si>
  <si>
    <t>Xem xét, phê duyệt 
nội dung</t>
  </si>
  <si>
    <t>Nghiên cứu, xây dựng 
nội dung</t>
  </si>
  <si>
    <t>Cán bộ xử
 lý trực tiếp</t>
  </si>
  <si>
    <t>Máy tính xách tay</t>
  </si>
  <si>
    <t>Máy fax</t>
  </si>
  <si>
    <t>Áo bảo hộ lao động</t>
  </si>
  <si>
    <t>Phương án</t>
  </si>
  <si>
    <t>Tìm nguồn phóng xạ</t>
  </si>
  <si>
    <t>Đơn vị tính: 1 nguồn</t>
  </si>
  <si>
    <t>Tấm chì 1m2x0.5cm</t>
  </si>
  <si>
    <t>Túi đựng hạt chì 5kg</t>
  </si>
  <si>
    <t>Thiết bị nhận diện nguồn phóng xạ</t>
  </si>
  <si>
    <t>Thiết bị kiểm soát nhiễm bẩn phóng xạ</t>
  </si>
  <si>
    <t>Liều kế có báo động (đo suất liều tức thời và liều tích luỹ)</t>
  </si>
  <si>
    <t>Loa cầm tay</t>
  </si>
  <si>
    <t xml:space="preserve">Nguồn </t>
  </si>
  <si>
    <t>Áo chì ( che chắn các tia bức xạ gamma</t>
  </si>
  <si>
    <t>Yếm chì</t>
  </si>
  <si>
    <t>Găng tay chì</t>
  </si>
  <si>
    <t>Tay gắp 1 m</t>
  </si>
  <si>
    <t>Tay gắp 2 m</t>
  </si>
  <si>
    <t>Tay gắp 3 m</t>
  </si>
  <si>
    <t>Thùng chì 100kg</t>
  </si>
  <si>
    <t>Xe đẩy bình chì</t>
  </si>
  <si>
    <t>Xẻng</t>
  </si>
  <si>
    <t>Còi</t>
  </si>
  <si>
    <t>Thảm dính dùng 1 lần</t>
  </si>
  <si>
    <t>Mặt nạ bảo vệ hô hấp kín mặt</t>
  </si>
  <si>
    <t>Pin theo thiết bị đo 
bức xạ</t>
  </si>
  <si>
    <t>Trưởng 
nhóm</t>
  </si>
  <si>
    <t>Trưởng
 nhóm</t>
  </si>
  <si>
    <t>Thu hồi nguồn phóng xạ nhóm 1</t>
  </si>
  <si>
    <t>Thu hồi nguồn phóng xạ nhóm 2-3</t>
  </si>
  <si>
    <t>Thùng chì 70kg</t>
  </si>
  <si>
    <t>Thu hồi nguồn phóng xạ nhóm 4-5</t>
  </si>
  <si>
    <t>Thùng chì 50kg</t>
  </si>
  <si>
    <t>Cung cấp thông tin</t>
  </si>
  <si>
    <t>Tổng hợp và báo cáo 
thông tin cho Ban Chỉ Huy</t>
  </si>
  <si>
    <t>Đầu mối thông tin</t>
  </si>
  <si>
    <t>Phó chỉ huy thường trực</t>
  </si>
  <si>
    <t>Thông báo trên các phương tiện thônng tin đại chúng</t>
  </si>
  <si>
    <t>Tư vấn công chúng về các vấn đề an toàn, rủi ro sức khoẻ</t>
  </si>
  <si>
    <t>Lập nhật ký ứng phó sự cố làm cơ sở báo cáo sự cố</t>
  </si>
  <si>
    <t>Tổng hợp thông tin và xây dựng các mẫu báo cáo</t>
  </si>
  <si>
    <t>Báo cáo ngay và liên tục theo yêu cầu</t>
  </si>
  <si>
    <t>Thông báo cho các địa phương có liên quan về sự cố xảy ra trên địa bàn tỉnh.</t>
  </si>
  <si>
    <t>Kiểm xạ và tẩy xạ môi trường</t>
  </si>
  <si>
    <t>Đơn vị tính: 1 khu vực</t>
  </si>
  <si>
    <t>Thiết bị đo phông phóng xạ môi trường</t>
  </si>
  <si>
    <t>Thiết bị đo hàm lượng khí radon</t>
  </si>
  <si>
    <t>Quần áo không thấm nước</t>
  </si>
  <si>
    <t>Máy cắt kim loại</t>
  </si>
  <si>
    <t>Máy đục phá bê tông</t>
  </si>
  <si>
    <t>Hệ thống máy bơm lắp 3 vòi xịt nước</t>
  </si>
  <si>
    <t>Lều tẩy xạ vật dụng, thiết bị</t>
  </si>
  <si>
    <t>Lều tẩy xạ người</t>
  </si>
  <si>
    <t>Thiết bị nhận diện nguồn  phóng xạ</t>
  </si>
  <si>
    <t>Khẩu trang y tế</t>
  </si>
  <si>
    <t>Cuốc</t>
  </si>
  <si>
    <t>Xà beng</t>
  </si>
  <si>
    <t>Giẻ lau</t>
  </si>
  <si>
    <t>Kg</t>
  </si>
  <si>
    <t>Bàn chải nilon</t>
  </si>
  <si>
    <t>Bàn chải thép</t>
  </si>
  <si>
    <t>Túi nhựa ( loại lớn cho chất thải nhiễm bẩn phóng xạ)</t>
  </si>
  <si>
    <t>Thùng nhựa có nắp 50 lít ( chứa chất thải phóng xạ)</t>
  </si>
  <si>
    <t>Thùng nhựa có nắp 100 lít ( chứa chất thải phóng xạ)</t>
  </si>
  <si>
    <t>Thùng phuy nhựa 200 lít ( chứa nước thải)</t>
  </si>
  <si>
    <t>Thùng nhựa 500 lít ( chứa nước sạch để tẩy xạ)</t>
  </si>
  <si>
    <t>Thùng nhựa  1000 lít ( chứa nước sạch để tẩy xạ)</t>
  </si>
  <si>
    <t>Cuộn dải băng sạch và có màu sắc ( ngăn cách các khu vực cảnh báo)</t>
  </si>
  <si>
    <t>Xà phòng tẩy rửa loại lỏng (loại lọ 1 lít)</t>
  </si>
  <si>
    <t>Lọ</t>
  </si>
  <si>
    <t>Bình tẩy đa năng (loại lọ 350 ml)</t>
  </si>
  <si>
    <t>Bình tẩy đa năng (loại can 2 lít)</t>
  </si>
  <si>
    <t>Vật liệu hút nước (loại bao 25kg)</t>
  </si>
  <si>
    <t>bao</t>
  </si>
  <si>
    <t>Foam - tấm xốp hút dầu, nước (50mmx1000cmx1000cm)</t>
  </si>
  <si>
    <t>Tấm</t>
  </si>
  <si>
    <t>Túi nhựa (Loại nhỏ cho đồ dùng cá nhân )</t>
  </si>
  <si>
    <t>Pin các loại (theo 
thiết bị đo bức xạ)</t>
  </si>
  <si>
    <t>Khu vực</t>
  </si>
  <si>
    <t xml:space="preserve">Thiết bị đo suất liều bức xạ </t>
  </si>
  <si>
    <t>Xe vận chuyển</t>
  </si>
  <si>
    <t>Xe có thiết kế để chứa các vật dụng bị nhiễm phóng xạ bảo đảm an toàn, an ninh trong vận chuyển.</t>
  </si>
  <si>
    <t>Kiểm xạ và tẩy xạ người</t>
  </si>
  <si>
    <t>Đánh giá liều bức xạ trong sự cố</t>
  </si>
  <si>
    <t>Đơn vị tính: 1 sự cố</t>
  </si>
  <si>
    <t>Xác định các thông tin cần thu thập, đưa ra kết luận về kết quả đánh giá</t>
  </si>
  <si>
    <t>Kỹ sư bậc 4 hoặc tương đương</t>
  </si>
  <si>
    <t>Tiến hành thu thập thông tin và xử lý ban đầu</t>
  </si>
  <si>
    <t>Đánh giá liều cho các đối tượng</t>
  </si>
  <si>
    <t>Kiểm tra đánh giá kết quả</t>
  </si>
  <si>
    <t>Đơn vị tính: 1 công việc</t>
  </si>
  <si>
    <t>Giám định hạt nhân tại hiện trường - Trường hợp trực tiếp lấy mẫu</t>
  </si>
  <si>
    <t>Nhíp lấy mẫu</t>
  </si>
  <si>
    <t>Dây chăng 0.08mx100m</t>
  </si>
  <si>
    <t>Gạc/tăm bông</t>
  </si>
  <si>
    <t>Công việc</t>
  </si>
  <si>
    <t>Giám định hạt nhân tại hiện trường - Trường hợp sử dụng phương tiện thu thập</t>
  </si>
  <si>
    <t>Áo chì ( che chắn các tia bức xạ gama)</t>
  </si>
  <si>
    <t>Bộ</t>
  </si>
  <si>
    <t>Lập kế hoạch khắc phục sự cố</t>
  </si>
  <si>
    <t>Xem xét phê duyệt nội dung</t>
  </si>
  <si>
    <t>Tổ chức xây dựng nội dung. Xem xét, chỉnh sửa nội dung, đầu mối thông tin</t>
  </si>
  <si>
    <t>Nghiên cứu, xây dựng nội dung</t>
  </si>
  <si>
    <t>Xử lý sơ bộ chất thải phóng xạ</t>
  </si>
  <si>
    <t>Xe chở chất thải phóng xạ</t>
  </si>
  <si>
    <t>Xe nâng</t>
  </si>
  <si>
    <t>Pallet (600x600x150) mm</t>
  </si>
  <si>
    <t>Máy bơm (bơm chất thải phóng xạ dạng lỏng)</t>
  </si>
  <si>
    <t>Bút dạ không xoá được</t>
  </si>
  <si>
    <t>Pin các loại (theo thiết bị đo bức xạ)</t>
  </si>
  <si>
    <t>Thông báo về sự cố cho quốc gia, tổ chức quốc tế và đề nghị trợ giúp quốc tế</t>
  </si>
  <si>
    <t>Cán bộ xử 
lý trực tiếp</t>
  </si>
  <si>
    <t>Đánh giá phát tán chất phóng xạ trong môi trường không khí - 
Trường hợp đánh giá phát tán đối với sự cố liên quan tới nguồn phóng xạ</t>
  </si>
  <si>
    <t>Thu thập số liệu</t>
  </si>
  <si>
    <t>Phân tích kết quả, lập báo cáo</t>
  </si>
  <si>
    <t>Phần mền chuyên dụng</t>
  </si>
  <si>
    <t>Máy tính trạm cấu
 hình cao</t>
  </si>
  <si>
    <t>Phần mềm đánh giá phát tán chuyên dụng</t>
  </si>
  <si>
    <t>phần mềm ARGOS</t>
  </si>
  <si>
    <t>Đánh giá phát tán chất phóng xạ trong môi trường không khí - 
Trường hợp đánh giá phát tán đối với sự cố nhà máy điện hạt nhân</t>
  </si>
  <si>
    <t>Đánh giá phát tán chất phóng xạ trong môi trường nước - Trường hợp đánh giá phát tán đối với sự cố liên quan tới nguồn phóng xạ</t>
  </si>
  <si>
    <t>Đánh giá phát tán chất phóng xạ trong môi trường nước - 
Trường hợp đánh giá phát tán đối với sự cố liên quan tới nguồn phóng xạ</t>
  </si>
  <si>
    <t>Đánh giá phát tán chất phóng xạ trong môi trường nước - Trường hợp đánh giá phát tán đối với sự cố nhà máy điện hạt nhân</t>
  </si>
  <si>
    <t>Đánh giá phát tán chất phóng xạ trong môi trường nước - 
Trường hợp đánh giá phát tán đối với sự cố nhà máy điện hạt nhân</t>
  </si>
  <si>
    <t>ĐO LIỀU CHIẾU XẠ CÁ NHÂN</t>
  </si>
  <si>
    <t>Đo liều chiếu xạ cá nhân.</t>
  </si>
  <si>
    <t>Kiểm xạ phòng chụp X-Quang tổng hợp dùng trong y tế</t>
  </si>
  <si>
    <t>Kiểm xạ thiết bị phát bức xạ cố định dùng trong công nghiệp ( thiết bị phân tích huỳnh quang tia X, thiết bị soi kiểm tra bo mạch, soi kiểm tra an ninh, thiết bị đo chiều dày, thiết bị đo mức)</t>
  </si>
  <si>
    <t>thành viên</t>
  </si>
  <si>
    <t>Kỹ sư bậc 1 hoặc tương đương</t>
  </si>
  <si>
    <t>Tiếp nhận, bảo quản, 
bàn giao liều kế</t>
  </si>
  <si>
    <t xml:space="preserve"> thành viên</t>
  </si>
  <si>
    <t>Đo và đánh giá liều cá nhân</t>
  </si>
  <si>
    <t>Trưởng nhóm, thành viên</t>
  </si>
  <si>
    <t>Kiểm soát điều kiện môi trường và các điều kiện kỹ thuật khác</t>
  </si>
  <si>
    <t>Trả liều kế cá nhân và kết quả đánh giá liều cho khách hàng</t>
  </si>
  <si>
    <t>Trưởng nhóm,
 thành viên</t>
  </si>
  <si>
    <t>Máy đo liều kế cá nhân</t>
  </si>
  <si>
    <t>Máy hút ẩm</t>
  </si>
  <si>
    <t>Nhiệt kế</t>
  </si>
  <si>
    <t>Ẩm kế</t>
  </si>
  <si>
    <t>Áp kế</t>
  </si>
  <si>
    <t>Cồn tinh khiết</t>
  </si>
  <si>
    <t>ml</t>
  </si>
  <si>
    <t>Nitơ khí</t>
  </si>
  <si>
    <t>Chai</t>
  </si>
  <si>
    <t>Túi Zip</t>
  </si>
  <si>
    <t>Sổ công tác</t>
  </si>
  <si>
    <t xml:space="preserve">Khẩu trang </t>
  </si>
  <si>
    <t>Găng tay y tế</t>
  </si>
  <si>
    <t>Ghim</t>
  </si>
  <si>
    <t>File tài liệu</t>
  </si>
  <si>
    <t>Túi đựng tài liệu</t>
  </si>
  <si>
    <t>Giấy lau</t>
  </si>
  <si>
    <t>Dép đi trong phòng</t>
  </si>
  <si>
    <t>Băng dính</t>
  </si>
  <si>
    <t>theo thẩm định giá</t>
  </si>
  <si>
    <t>Tiến hành đo đạc</t>
  </si>
  <si>
    <t>Đánh giá an toàn bức xạ đối với nhân viên bức xạ và công chúng</t>
  </si>
  <si>
    <t>Báo cáo kết quả 
kiểm xạ</t>
  </si>
  <si>
    <t>Trưởng nhóm, 
thành viên</t>
  </si>
  <si>
    <t>Dãi suất liều đo từ 0,1 mSv/h</t>
  </si>
  <si>
    <t>Giá mua thực tế</t>
  </si>
  <si>
    <t>Máy đo suất liều 
bức xạ 1</t>
  </si>
  <si>
    <t>Máy đo suất liều 
bức xạ 2</t>
  </si>
  <si>
    <t>Cặp kẹp biên bản</t>
  </si>
  <si>
    <t>Cặp file</t>
  </si>
  <si>
    <t>Pin tiểu</t>
  </si>
  <si>
    <t>Viên</t>
  </si>
  <si>
    <t>Pin vuông 9V</t>
  </si>
  <si>
    <t>Bột nhiệt phát quang</t>
  </si>
  <si>
    <t>Quần áo bảo hộ y tế sử dụng 1 lần</t>
  </si>
  <si>
    <t>Thước cuộn 5m</t>
  </si>
  <si>
    <t>KIỂM ĐỊNH, HIỆU CHUẨN THIẾT BỊ GHI ĐO BỨC XẠ</t>
  </si>
  <si>
    <t>Hiệu chuẩn thiết bị ghi đo bức xạ đa năng</t>
  </si>
  <si>
    <t>Hiệu chuẩn thiết bị ghi đo bức xạ với nguồn Gamma</t>
  </si>
  <si>
    <t>Hiệu chuẩn thiết bị ghi đo bức xạ với nguồn tia X</t>
  </si>
  <si>
    <t>Hiệu chuẩn thiết bị ghi đo bức xạ với nguồn tia Alpha</t>
  </si>
  <si>
    <t>Kiểm định thiết bị X-quang tổng hợp dùng trong y tế</t>
  </si>
  <si>
    <t>Kiểm định thiết bị X-quang di động dùng trong y tế</t>
  </si>
  <si>
    <t>Kiểm định thiết bị X-quang tăng sáng truyền hình dùng trong y tế</t>
  </si>
  <si>
    <t>Kiểm định thiết bị chụp cắt lớp vi tính dùng trong y tế</t>
  </si>
  <si>
    <t>Hiệu chuẩn thiết bị ghi đo bức xạ với nguồn tia Beta</t>
  </si>
  <si>
    <t>Kiểm định thiết bị X-quang chụp vú dùng trong y tế</t>
  </si>
  <si>
    <t>Kiểm định thiết bị X-quang chụp răng dùng trong y tế</t>
  </si>
  <si>
    <t>Kiểm định máy gia tốc tuyến tính dùng trong xạ trị</t>
  </si>
  <si>
    <t>Kiểm định thiết bị xạ trị áp sát nạp nguồn sau bằng điều khiển từ xa dùng trong y tế</t>
  </si>
  <si>
    <t>Thiết bị</t>
  </si>
  <si>
    <t>Đơn vị tính: 1 thiết bị</t>
  </si>
  <si>
    <t>Chuẩn bị hiệu chuẩn</t>
  </si>
  <si>
    <t>Tiến hành hiệu chuẩn</t>
  </si>
  <si>
    <t>Xử lý số liệu và đánh giá kết quả</t>
  </si>
  <si>
    <t>Báo cáo kết quả hiệu 
chuẩn</t>
  </si>
  <si>
    <t>Máy phát tia X</t>
  </si>
  <si>
    <t>Cầu cao áp chuẩn</t>
  </si>
  <si>
    <t>Máy đo suất liều bức
 xạ 1</t>
  </si>
  <si>
    <t>Máy đo suất liều bức
 xạ 2</t>
  </si>
  <si>
    <t>Pin đại</t>
  </si>
  <si>
    <t>Thước Thăng bằng</t>
  </si>
  <si>
    <t>Quần áo bảo hộ y
 tế sử dụng 1 lần</t>
  </si>
  <si>
    <t>Hệ chuẩn gamma</t>
  </si>
  <si>
    <t>Nguồn chuẩn Beta</t>
  </si>
  <si>
    <t>Nguồn chuẩn Alpha</t>
  </si>
  <si>
    <t>Nguồn chuẩn alpha</t>
  </si>
  <si>
    <t>Kiểm tra ngoại quan</t>
  </si>
  <si>
    <t>Kiểm tra điện áp đỉnh</t>
  </si>
  <si>
    <t>Kiểm tra thời gian phát tia</t>
  </si>
  <si>
    <t>Kiểm tra liều lối ra</t>
  </si>
  <si>
    <t>Kiểm tra kích thước tiêu điểm hiệu dụng của bóng X-quang</t>
  </si>
  <si>
    <t>Kiểm tra độ chuẩn trực chùm tia</t>
  </si>
  <si>
    <t>Kiểm tra độ trùng khít trường sáng, trường xạ.</t>
  </si>
  <si>
    <t>Kiểm tra lọc chùm tia sơ cấp (đánh giá HVL)</t>
  </si>
  <si>
    <t>Xử lý số liệu</t>
  </si>
  <si>
    <t>Báo cáo kết quả kiểm định</t>
  </si>
  <si>
    <t>Thiết bị đo đa chức năng</t>
  </si>
  <si>
    <t>- Dải điện áp đo: 52÷130kV
'- Dải thời gian đo: 0 ms ÷ 9,999s
'- Dải liều đo: 0.01 ÷2R</t>
  </si>
  <si>
    <t>Thiết bị đo trực tiếp HVL hoặc các tấm lọc nhôm tinh khiết</t>
  </si>
  <si>
    <t>Vật tư kiểm tra kích thước tiêu điểm</t>
  </si>
  <si>
    <t>Vật tư kiểm tra độ chuẩn trực</t>
  </si>
  <si>
    <t>Vật tư kiểm tra độ trùng khít giữa trường sáng và trường xạ</t>
  </si>
  <si>
    <t>Thiết bị đo đa chức
 năng</t>
  </si>
  <si>
    <t>Phim</t>
  </si>
  <si>
    <t>tấm</t>
  </si>
  <si>
    <t>Thước cân bằng</t>
  </si>
  <si>
    <t>Dập Ghim</t>
  </si>
  <si>
    <t>Thiết bị đo đa 
chức năng</t>
  </si>
  <si>
    <t>Kiểm tra điện áp đỉnh kVp</t>
  </si>
  <si>
    <t>Kiểm tra khu trú chùm tia</t>
  </si>
  <si>
    <t>Kiểm tra suất liều lối ra</t>
  </si>
  <si>
    <t>Kiểm tra suất liều lối vào bề mặt bộ ghi nhận hình ảnh.</t>
  </si>
  <si>
    <t>Kiểm tra chất lượng hình ảnh)</t>
  </si>
  <si>
    <t>Bộ vật tư kiểm tra chất lượng hình ảnh ( độ méo vặn, độ phân giải tương phản cao, độ phân giải tương phản thấp, ngưỡng tương phản)</t>
  </si>
  <si>
    <t>Các tấm hấp thụ tia X có bề dầy tương đương 2 mm, 3mm chì và 2mm đồng.</t>
  </si>
  <si>
    <t>Kiểm tra đô chính xác 
của dịch chuyển bàn 
bệnh nhân</t>
  </si>
  <si>
    <t>Kiểm tra độ chính xác số CT, độ đồng đều, nhiễu</t>
  </si>
  <si>
    <t>Độ phân giải không gian/tương phản cao</t>
  </si>
  <si>
    <t>Độ phân giải tương phản thấp</t>
  </si>
  <si>
    <t>Độ dày lát cắt</t>
  </si>
  <si>
    <t>Độ chính xác tâm lát cắt</t>
  </si>
  <si>
    <t>Phamtom</t>
  </si>
  <si>
    <t>Kiểm tra thiết bị nén</t>
  </si>
  <si>
    <t>Kiểm tra bộ khu trú chùm tia</t>
  </si>
  <si>
    <t>Kiểm tra chất lượng hình ảnh</t>
  </si>
  <si>
    <t>Thiết bị  kiểm tra lực nén</t>
  </si>
  <si>
    <t>Bộ Phantom</t>
  </si>
  <si>
    <t>Tấm nhựa polymethyl methacrylate</t>
  </si>
  <si>
    <t>Thiết bị đo đa
 chức năng</t>
  </si>
  <si>
    <t>Thiết bị đo trực tiếp HVLhoặc các tấm lọc nhôm tinh khiết</t>
  </si>
  <si>
    <t>Pin tiểu 3A</t>
  </si>
  <si>
    <t>Băng dính huỳnh quanh</t>
  </si>
  <si>
    <t>Kiểm tra bộ khu trú 
chùm tia</t>
  </si>
  <si>
    <t>Kiểm tra chất lượng hình ảnh.</t>
  </si>
  <si>
    <t>Báo cáo kết quả 
kiểm định</t>
  </si>
  <si>
    <t>Bộ phamtom</t>
  </si>
  <si>
    <t>Bộ phamtom x-quang răng</t>
  </si>
  <si>
    <t>Bộ Phantom x-quang vú</t>
  </si>
  <si>
    <t>Phamtom máy
 Ct-scanner</t>
  </si>
  <si>
    <t>Kiểm tra bàn điều khiển</t>
  </si>
  <si>
    <t>Kiểm tra hoạt động máy</t>
  </si>
  <si>
    <t>Kiểm tra độ chính xác hệ thống cơ khí</t>
  </si>
  <si>
    <t>Kiểm tra liều bức xạ chùm photon</t>
  </si>
  <si>
    <t>Kiểm tra liều bức xạ chùm electron</t>
  </si>
  <si>
    <t>Kiểm tra độ chuẩn trực đa lá</t>
  </si>
  <si>
    <t>Báo cáo kết quả
 kiểm định</t>
  </si>
  <si>
    <t>Kiểm tra bàn điều
 khiển</t>
  </si>
  <si>
    <t>Bộ thiết bị  kiểm định
 máy gia tốc</t>
  </si>
  <si>
    <r>
      <t>- Máy đo điện tích (dải đo điện tích: 50pC</t>
    </r>
    <r>
      <rPr>
        <sz val="12"/>
        <rFont val="VNI-Times"/>
      </rPr>
      <t>÷</t>
    </r>
    <r>
      <rPr>
        <sz val="11.4"/>
        <rFont val="Times New Roman"/>
        <family val="1"/>
      </rPr>
      <t>1C).
- Buồng ion hoá 
+ Dải đo năng lượng với photon : 2MV÷20MV.
+ Dải đo năng lượng với electron : 2MeV÷20MeV</t>
    </r>
  </si>
  <si>
    <t>Phantom</t>
  </si>
  <si>
    <t>Phantom kiểm định 
máy gia tốc
 tuyến tính dùng trong
 xạ trị</t>
  </si>
  <si>
    <t>Cường độ nguồn phóng xạ</t>
  </si>
  <si>
    <t>Độ chính xác vị trí dừng nguồn</t>
  </si>
  <si>
    <t>Độ chính xác của thời gian dừng</t>
  </si>
  <si>
    <t>Mức rò phóng xạ</t>
  </si>
  <si>
    <t>Thiết bị đo điện tích</t>
  </si>
  <si>
    <r>
      <t>- Dải đo hiệu điện thế: -300V ÷300V</t>
    </r>
    <r>
      <rPr>
        <sz val="11.4"/>
        <rFont val="Times New Roman"/>
        <family val="1"/>
      </rPr>
      <t>.
- Dải đo dòng điện: 0.01nA ÷500nA.
- Dải đo điện tích: 0.01nC ÷999.999nC.</t>
    </r>
  </si>
  <si>
    <t>Buồng ion hoá dạng giếng</t>
  </si>
  <si>
    <t>-Chiều cao tối thiểu: 156mm
- Thể tích vùng nhạy tối thiểu: 245cm2</t>
  </si>
  <si>
    <t>Thiết bị đo suất liều phóng xạ</t>
  </si>
  <si>
    <t>-Dải do suất liều: từ 0.1 µSv/h</t>
  </si>
  <si>
    <t>Đồng hồ bấm giờ</t>
  </si>
  <si>
    <t>Thước kiểm tra vị trí nguồn</t>
  </si>
  <si>
    <t>Thước kiểm tra vị trí 
nguồn</t>
  </si>
  <si>
    <t>(Kèm theo Quyết định số     /2024/QĐ-UBND ngày   tháng    năm      của Ủy ban nhân dân tỉnh Đồng Nai)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</si>
</sst>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_);_(* \(#,##0\);_(* &quot;-&quot;?_);_(@_)"/>
  </numFmts>
  <fonts count="25" x14ac:knownFonts="1">
    <font>
      <sz val="11"/>
      <color theme="1"/>
      <name val="Calibri"/>
      <family val="2"/>
      <scheme val="minor"/>
    </font>
    <font>
      <sz val="11"/>
      <color theme="1"/>
      <name val="Calibri"/>
      <family val="2"/>
      <scheme val="minor"/>
    </font>
    <font>
      <sz val="8"/>
      <name val="Calibri"/>
      <family val="2"/>
      <scheme val="minor"/>
    </font>
    <font>
      <b/>
      <sz val="14"/>
      <name val="Times New Roman"/>
      <family val="1"/>
    </font>
    <font>
      <sz val="14"/>
      <name val="Times New Roman"/>
      <family val="1"/>
    </font>
    <font>
      <b/>
      <sz val="13"/>
      <color theme="1"/>
      <name val="Times New Roman"/>
      <family val="1"/>
    </font>
    <font>
      <sz val="13"/>
      <color theme="1"/>
      <name val="Times New Roman"/>
      <family val="1"/>
    </font>
    <font>
      <i/>
      <sz val="13"/>
      <color theme="1"/>
      <name val="Times New Roman"/>
      <family val="1"/>
    </font>
    <font>
      <sz val="13"/>
      <color rgb="FFFF0000"/>
      <name val="Times New Roman"/>
      <family val="1"/>
    </font>
    <font>
      <b/>
      <sz val="13"/>
      <name val="Times New Roman"/>
      <family val="1"/>
    </font>
    <font>
      <sz val="13"/>
      <name val="Times New Roman"/>
      <family val="1"/>
    </font>
    <font>
      <sz val="12"/>
      <name val="Times New Roman"/>
      <family val="1"/>
    </font>
    <font>
      <b/>
      <sz val="12"/>
      <name val="Times New Roman"/>
      <family val="1"/>
    </font>
    <font>
      <b/>
      <i/>
      <sz val="12"/>
      <name val="Times New Roman"/>
      <family val="1"/>
    </font>
    <font>
      <sz val="11"/>
      <name val="Calibri"/>
      <family val="2"/>
      <scheme val="minor"/>
    </font>
    <font>
      <sz val="12"/>
      <color theme="1"/>
      <name val="Times New Roman"/>
      <family val="1"/>
    </font>
    <font>
      <b/>
      <sz val="14"/>
      <color theme="1"/>
      <name val="Times New Roman"/>
      <family val="1"/>
    </font>
    <font>
      <sz val="14"/>
      <color theme="1"/>
      <name val="Times New Roman"/>
      <family val="1"/>
    </font>
    <font>
      <b/>
      <sz val="12"/>
      <color theme="1"/>
      <name val="Times New Roman"/>
      <family val="1"/>
    </font>
    <font>
      <b/>
      <sz val="12"/>
      <color theme="1"/>
      <name val="Calibri"/>
      <family val="2"/>
      <scheme val="minor"/>
    </font>
    <font>
      <b/>
      <i/>
      <sz val="13"/>
      <name val="Times New Roman"/>
      <family val="1"/>
    </font>
    <font>
      <b/>
      <i/>
      <sz val="13"/>
      <color rgb="FFFF0000"/>
      <name val="Times New Roman"/>
      <family val="1"/>
    </font>
    <font>
      <sz val="11"/>
      <color theme="1"/>
      <name val="Times New Roman"/>
      <family val="1"/>
    </font>
    <font>
      <sz val="12"/>
      <name val="VNI-Times"/>
    </font>
    <font>
      <sz val="11.4"/>
      <name val="Times New Roman"/>
      <family val="1"/>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92">
    <xf numFmtId="0" fontId="0" fillId="0" borderId="0" xfId="0"/>
    <xf numFmtId="0" fontId="6" fillId="0" borderId="0" xfId="0" applyFont="1"/>
    <xf numFmtId="0" fontId="6" fillId="0" borderId="0" xfId="0" applyFont="1" applyAlignment="1">
      <alignment horizontal="center" vertical="center"/>
    </xf>
    <xf numFmtId="0" fontId="6" fillId="0" borderId="0" xfId="0" applyFont="1" applyAlignment="1">
      <alignment horizontal="justify" vertical="center"/>
    </xf>
    <xf numFmtId="164" fontId="6" fillId="0" borderId="0" xfId="1" applyNumberFormat="1" applyFont="1" applyAlignment="1">
      <alignment vertical="center"/>
    </xf>
    <xf numFmtId="43" fontId="6" fillId="0" borderId="0" xfId="1" applyFont="1" applyAlignment="1">
      <alignment vertical="center"/>
    </xf>
    <xf numFmtId="164" fontId="8" fillId="0" borderId="0" xfId="1" applyNumberFormat="1" applyFont="1" applyAlignment="1">
      <alignment vertical="center"/>
    </xf>
    <xf numFmtId="0" fontId="9" fillId="2" borderId="1" xfId="0" applyFont="1" applyFill="1" applyBorder="1" applyAlignment="1">
      <alignment horizontal="center" vertical="center"/>
    </xf>
    <xf numFmtId="164" fontId="9" fillId="2" borderId="1" xfId="1" applyNumberFormat="1" applyFont="1" applyFill="1" applyBorder="1" applyAlignment="1">
      <alignment horizontal="center" vertical="center"/>
    </xf>
    <xf numFmtId="164" fontId="9" fillId="2" borderId="1"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justify" vertical="center" wrapText="1"/>
    </xf>
    <xf numFmtId="164" fontId="10" fillId="2" borderId="1" xfId="1" applyNumberFormat="1" applyFont="1" applyFill="1" applyBorder="1" applyAlignment="1">
      <alignment vertical="center"/>
    </xf>
    <xf numFmtId="164" fontId="9" fillId="2" borderId="1" xfId="1" applyNumberFormat="1" applyFont="1" applyFill="1" applyBorder="1" applyAlignment="1">
      <alignment vertical="center"/>
    </xf>
    <xf numFmtId="0" fontId="10" fillId="2" borderId="1" xfId="0" applyFont="1" applyFill="1" applyBorder="1" applyAlignment="1">
      <alignment horizontal="center" vertical="center" wrapText="1"/>
    </xf>
    <xf numFmtId="0" fontId="11" fillId="2" borderId="0" xfId="0" applyFont="1" applyFill="1"/>
    <xf numFmtId="0" fontId="4" fillId="2" borderId="0" xfId="0" applyFont="1" applyFill="1"/>
    <xf numFmtId="164" fontId="3" fillId="2" borderId="0" xfId="1" applyNumberFormat="1" applyFont="1" applyFill="1" applyBorder="1" applyAlignment="1">
      <alignment horizontal="center" vertical="center" wrapText="1"/>
    </xf>
    <xf numFmtId="164" fontId="11" fillId="2" borderId="1" xfId="1" applyNumberFormat="1" applyFont="1" applyFill="1" applyBorder="1"/>
    <xf numFmtId="0" fontId="12" fillId="2" borderId="0" xfId="0" applyFont="1" applyFill="1"/>
    <xf numFmtId="0" fontId="12" fillId="2" borderId="0" xfId="0" applyFont="1" applyFill="1" applyAlignment="1">
      <alignment horizontal="center" vertical="center"/>
    </xf>
    <xf numFmtId="164" fontId="11" fillId="2" borderId="0" xfId="1" applyNumberFormat="1" applyFont="1" applyFill="1"/>
    <xf numFmtId="164" fontId="12" fillId="2" borderId="0" xfId="1" applyNumberFormat="1" applyFont="1" applyFill="1"/>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164" fontId="12" fillId="2" borderId="1" xfId="1" applyNumberFormat="1" applyFont="1" applyFill="1" applyBorder="1" applyAlignment="1">
      <alignment horizontal="center" vertical="center" wrapText="1"/>
    </xf>
    <xf numFmtId="0" fontId="11" fillId="2" borderId="1" xfId="0" applyFont="1" applyFill="1" applyBorder="1"/>
    <xf numFmtId="0" fontId="14" fillId="2" borderId="0" xfId="0" applyFont="1" applyFill="1"/>
    <xf numFmtId="164" fontId="14" fillId="2" borderId="0" xfId="1" applyNumberFormat="1" applyFont="1" applyFill="1"/>
    <xf numFmtId="0" fontId="15" fillId="2" borderId="1" xfId="0" applyFont="1" applyFill="1" applyBorder="1" applyAlignment="1">
      <alignment vertical="center"/>
    </xf>
    <xf numFmtId="0" fontId="11" fillId="0" borderId="1" xfId="0" applyFont="1" applyFill="1" applyBorder="1" applyAlignment="1">
      <alignment horizontal="center" vertical="center"/>
    </xf>
    <xf numFmtId="164" fontId="0" fillId="0" borderId="0" xfId="1" applyNumberFormat="1" applyFont="1"/>
    <xf numFmtId="0" fontId="18" fillId="0" borderId="1" xfId="0" applyFont="1" applyBorder="1" applyAlignment="1">
      <alignment horizontal="center" vertical="center" wrapText="1"/>
    </xf>
    <xf numFmtId="164" fontId="18" fillId="0" borderId="1" xfId="1" applyNumberFormat="1" applyFont="1" applyBorder="1" applyAlignment="1">
      <alignment horizontal="center" vertical="center" wrapText="1"/>
    </xf>
    <xf numFmtId="0" fontId="19" fillId="0" borderId="1" xfId="0" applyFont="1" applyBorder="1" applyAlignment="1">
      <alignment vertical="center"/>
    </xf>
    <xf numFmtId="0" fontId="15" fillId="2" borderId="1" xfId="0" applyFont="1" applyFill="1" applyBorder="1" applyAlignment="1">
      <alignment horizontal="center" vertical="center"/>
    </xf>
    <xf numFmtId="164" fontId="15" fillId="2" borderId="1" xfId="1" applyNumberFormat="1" applyFont="1" applyFill="1" applyBorder="1" applyAlignment="1">
      <alignment vertical="center"/>
    </xf>
    <xf numFmtId="164" fontId="15" fillId="2" borderId="1" xfId="0" applyNumberFormat="1" applyFont="1" applyFill="1" applyBorder="1" applyAlignment="1">
      <alignment vertical="center"/>
    </xf>
    <xf numFmtId="0" fontId="15" fillId="2" borderId="1" xfId="0" applyFont="1" applyFill="1" applyBorder="1" applyAlignment="1">
      <alignment vertical="center" wrapText="1"/>
    </xf>
    <xf numFmtId="0" fontId="15" fillId="0" borderId="0" xfId="0" applyFont="1"/>
    <xf numFmtId="164" fontId="15" fillId="0" borderId="0" xfId="1" applyNumberFormat="1" applyFont="1"/>
    <xf numFmtId="0" fontId="18" fillId="0" borderId="1" xfId="0" applyFont="1" applyBorder="1" applyAlignment="1">
      <alignment horizontal="center" vertical="center"/>
    </xf>
    <xf numFmtId="164" fontId="18" fillId="0" borderId="1" xfId="1" applyNumberFormat="1" applyFont="1" applyBorder="1" applyAlignment="1">
      <alignment horizontal="center" vertical="center"/>
    </xf>
    <xf numFmtId="0" fontId="15" fillId="0" borderId="1" xfId="0" applyFont="1" applyBorder="1" applyAlignment="1">
      <alignment horizontal="center" vertical="center"/>
    </xf>
    <xf numFmtId="0" fontId="15" fillId="2" borderId="1" xfId="0" applyFont="1" applyFill="1" applyBorder="1"/>
    <xf numFmtId="164" fontId="15" fillId="0" borderId="1" xfId="1" applyNumberFormat="1" applyFont="1" applyBorder="1"/>
    <xf numFmtId="0" fontId="15" fillId="0" borderId="1" xfId="0" applyFont="1" applyBorder="1"/>
    <xf numFmtId="3" fontId="21" fillId="3" borderId="1" xfId="0" applyNumberFormat="1" applyFont="1" applyFill="1" applyBorder="1" applyAlignment="1">
      <alignment vertical="center"/>
    </xf>
    <xf numFmtId="3" fontId="11" fillId="0" borderId="1" xfId="0" applyNumberFormat="1" applyFont="1" applyFill="1" applyBorder="1"/>
    <xf numFmtId="3"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vertical="center" wrapText="1"/>
    </xf>
    <xf numFmtId="3" fontId="11" fillId="0" borderId="1" xfId="0" applyNumberFormat="1" applyFont="1" applyFill="1" applyBorder="1" applyAlignment="1">
      <alignment vertical="center"/>
    </xf>
    <xf numFmtId="3" fontId="12" fillId="0" borderId="1" xfId="0" applyNumberFormat="1" applyFont="1" applyFill="1" applyBorder="1" applyAlignment="1">
      <alignment vertical="center"/>
    </xf>
    <xf numFmtId="0" fontId="11" fillId="0" borderId="0" xfId="0" applyFont="1" applyFill="1"/>
    <xf numFmtId="3"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2" borderId="0" xfId="0" applyFont="1" applyFill="1" applyBorder="1"/>
    <xf numFmtId="0" fontId="3" fillId="2" borderId="0" xfId="0" applyFont="1" applyFill="1" applyBorder="1" applyAlignment="1">
      <alignment horizontal="center" vertical="center"/>
    </xf>
    <xf numFmtId="164" fontId="3" fillId="2" borderId="0" xfId="0" applyNumberFormat="1" applyFont="1" applyFill="1" applyBorder="1"/>
    <xf numFmtId="164" fontId="4" fillId="2" borderId="0" xfId="0" applyNumberFormat="1" applyFont="1" applyFill="1" applyBorder="1"/>
    <xf numFmtId="0" fontId="15" fillId="0" borderId="1" xfId="0" applyFont="1" applyBorder="1" applyAlignment="1">
      <alignment horizontal="left" vertical="center" wrapText="1"/>
    </xf>
    <xf numFmtId="0" fontId="3" fillId="5" borderId="1" xfId="0" applyFont="1" applyFill="1" applyBorder="1" applyAlignment="1">
      <alignment horizontal="center" vertical="center"/>
    </xf>
    <xf numFmtId="164" fontId="0" fillId="2" borderId="1" xfId="1" applyNumberFormat="1" applyFont="1" applyFill="1" applyBorder="1"/>
    <xf numFmtId="0" fontId="12" fillId="0" borderId="1" xfId="0" applyFont="1" applyFill="1" applyBorder="1" applyAlignment="1">
      <alignment horizontal="center"/>
    </xf>
    <xf numFmtId="3" fontId="12" fillId="0" borderId="1" xfId="0" applyNumberFormat="1" applyFont="1" applyFill="1" applyBorder="1" applyAlignment="1">
      <alignment horizontal="center"/>
    </xf>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164" fontId="15" fillId="0" borderId="1" xfId="1" applyNumberFormat="1" applyFont="1" applyBorder="1" applyAlignment="1">
      <alignment horizontal="center" vertical="center"/>
    </xf>
    <xf numFmtId="164" fontId="11" fillId="2" borderId="1" xfId="1" applyNumberFormat="1" applyFont="1" applyFill="1" applyBorder="1" applyAlignment="1">
      <alignment horizontal="center" vertical="center"/>
    </xf>
    <xf numFmtId="164" fontId="15" fillId="0" borderId="1" xfId="1" applyNumberFormat="1" applyFont="1" applyBorder="1" applyAlignment="1">
      <alignment horizontal="right" vertical="center"/>
    </xf>
    <xf numFmtId="3" fontId="11" fillId="0" borderId="1" xfId="0" applyNumberFormat="1" applyFont="1" applyFill="1" applyBorder="1" applyAlignment="1">
      <alignment horizontal="right" vertical="center"/>
    </xf>
    <xf numFmtId="0" fontId="11" fillId="0" borderId="2" xfId="0" applyFont="1" applyFill="1" applyBorder="1" applyAlignment="1">
      <alignment vertical="center" wrapText="1"/>
    </xf>
    <xf numFmtId="0" fontId="15" fillId="2" borderId="5" xfId="0" applyFont="1" applyFill="1" applyBorder="1" applyAlignment="1">
      <alignment horizontal="left" vertical="center"/>
    </xf>
    <xf numFmtId="0" fontId="15" fillId="0" borderId="5"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5" fillId="0" borderId="5" xfId="0" applyFont="1" applyBorder="1" applyAlignment="1">
      <alignment horizontal="center" vertical="center"/>
    </xf>
    <xf numFmtId="0" fontId="15" fillId="2" borderId="1" xfId="0" applyFont="1" applyFill="1" applyBorder="1" applyAlignment="1">
      <alignment horizontal="center" vertical="center" wrapText="1"/>
    </xf>
    <xf numFmtId="164" fontId="15" fillId="2" borderId="1" xfId="1" applyNumberFormat="1" applyFont="1" applyFill="1" applyBorder="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1"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2" borderId="0" xfId="0" applyFont="1" applyFill="1" applyAlignment="1">
      <alignment horizontal="center" vertical="center"/>
    </xf>
    <xf numFmtId="1" fontId="3" fillId="5" borderId="1" xfId="0" applyNumberFormat="1" applyFont="1" applyFill="1" applyBorder="1" applyAlignment="1">
      <alignment horizontal="center" vertical="center"/>
    </xf>
    <xf numFmtId="0" fontId="15" fillId="0" borderId="1" xfId="0" applyFont="1" applyBorder="1" applyAlignment="1">
      <alignment wrapText="1"/>
    </xf>
    <xf numFmtId="0" fontId="3" fillId="6" borderId="1" xfId="0" applyFont="1" applyFill="1" applyBorder="1" applyAlignment="1">
      <alignment horizontal="center" vertical="center"/>
    </xf>
    <xf numFmtId="0" fontId="3" fillId="6" borderId="7" xfId="0" applyFont="1" applyFill="1" applyBorder="1" applyAlignment="1">
      <alignment horizontal="center" vertical="center"/>
    </xf>
    <xf numFmtId="0" fontId="20" fillId="2" borderId="0" xfId="0" applyFont="1" applyFill="1" applyBorder="1" applyAlignment="1">
      <alignment horizontal="left" vertical="center"/>
    </xf>
    <xf numFmtId="3" fontId="21" fillId="2" borderId="0" xfId="0" applyNumberFormat="1" applyFont="1" applyFill="1" applyBorder="1" applyAlignment="1">
      <alignment vertical="center"/>
    </xf>
    <xf numFmtId="0" fontId="15" fillId="0" borderId="1" xfId="0" applyFont="1" applyBorder="1" applyAlignment="1">
      <alignment vertical="center"/>
    </xf>
    <xf numFmtId="0" fontId="15" fillId="0" borderId="1" xfId="0" applyFont="1" applyFill="1" applyBorder="1" applyAlignment="1">
      <alignment vertical="center"/>
    </xf>
    <xf numFmtId="164" fontId="15" fillId="0" borderId="1" xfId="1" applyNumberFormat="1" applyFont="1" applyBorder="1" applyAlignment="1">
      <alignment vertical="center"/>
    </xf>
    <xf numFmtId="0" fontId="15" fillId="0" borderId="1" xfId="0" applyFont="1" applyBorder="1" applyAlignment="1">
      <alignment vertical="center" wrapText="1"/>
    </xf>
    <xf numFmtId="164" fontId="15" fillId="0" borderId="1" xfId="1" applyNumberFormat="1" applyFont="1" applyFill="1" applyBorder="1" applyAlignment="1">
      <alignment vertical="center"/>
    </xf>
    <xf numFmtId="164" fontId="15" fillId="0" borderId="1" xfId="0" applyNumberFormat="1" applyFont="1" applyFill="1" applyBorder="1" applyAlignment="1">
      <alignment vertical="center"/>
    </xf>
    <xf numFmtId="0" fontId="15" fillId="0" borderId="1" xfId="0" applyFont="1" applyFill="1" applyBorder="1" applyAlignment="1">
      <alignment vertical="center" wrapText="1"/>
    </xf>
    <xf numFmtId="0" fontId="11" fillId="0" borderId="1" xfId="0" applyFont="1" applyFill="1" applyBorder="1" applyAlignment="1">
      <alignment horizontal="right" vertical="center"/>
    </xf>
    <xf numFmtId="0" fontId="15" fillId="0" borderId="1" xfId="0" applyFont="1" applyFill="1" applyBorder="1"/>
    <xf numFmtId="0" fontId="15" fillId="0" borderId="1" xfId="0" applyFont="1" applyFill="1" applyBorder="1" applyAlignment="1">
      <alignment horizontal="center" vertical="center"/>
    </xf>
    <xf numFmtId="0" fontId="11" fillId="0" borderId="1" xfId="0" applyFont="1" applyFill="1" applyBorder="1"/>
    <xf numFmtId="164" fontId="15" fillId="2" borderId="1" xfId="1" applyNumberFormat="1" applyFont="1" applyFill="1" applyBorder="1"/>
    <xf numFmtId="164" fontId="6" fillId="0" borderId="1" xfId="1" applyNumberFormat="1" applyFont="1" applyBorder="1" applyAlignment="1">
      <alignment vertical="center"/>
    </xf>
    <xf numFmtId="0" fontId="6" fillId="0" borderId="1" xfId="0" applyFont="1" applyBorder="1" applyAlignment="1">
      <alignment horizontal="justify"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0" quotePrefix="1" applyFont="1" applyFill="1" applyBorder="1" applyAlignment="1">
      <alignment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22" fillId="0" borderId="1" xfId="0" applyFont="1" applyBorder="1" applyAlignment="1">
      <alignment wrapText="1"/>
    </xf>
    <xf numFmtId="0" fontId="11" fillId="2" borderId="1" xfId="0" applyFont="1" applyFill="1" applyBorder="1" applyAlignment="1">
      <alignment horizontal="center" vertical="center"/>
    </xf>
    <xf numFmtId="0" fontId="11" fillId="2" borderId="1" xfId="0" applyFont="1" applyFill="1" applyBorder="1" applyAlignment="1">
      <alignment horizontal="right" vertical="center"/>
    </xf>
    <xf numFmtId="0" fontId="22" fillId="0" borderId="1" xfId="0" applyFont="1" applyBorder="1" applyAlignment="1">
      <alignmen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0" fontId="15" fillId="2" borderId="1" xfId="0" applyFont="1" applyFill="1" applyBorder="1" applyAlignment="1">
      <alignment horizontal="left" wrapText="1"/>
    </xf>
    <xf numFmtId="0" fontId="15" fillId="0" borderId="1" xfId="0" applyFont="1" applyBorder="1" applyAlignment="1">
      <alignment horizontal="left" wrapText="1"/>
    </xf>
    <xf numFmtId="0" fontId="15" fillId="2" borderId="1" xfId="0" applyFont="1" applyFill="1" applyBorder="1" applyAlignment="1">
      <alignment horizontal="right" vertical="center"/>
    </xf>
    <xf numFmtId="164" fontId="11" fillId="2" borderId="1" xfId="1" applyNumberFormat="1" applyFont="1" applyFill="1" applyBorder="1" applyAlignment="1">
      <alignment vertical="center"/>
    </xf>
    <xf numFmtId="164" fontId="11" fillId="2" borderId="1" xfId="0" applyNumberFormat="1" applyFont="1" applyFill="1" applyBorder="1" applyAlignment="1">
      <alignment vertical="center"/>
    </xf>
    <xf numFmtId="0" fontId="15" fillId="0" borderId="0" xfId="0" applyFont="1" applyBorder="1" applyAlignment="1">
      <alignment horizontal="center" vertical="center"/>
    </xf>
    <xf numFmtId="165"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0" fontId="9" fillId="2" borderId="3" xfId="0" applyFont="1" applyFill="1" applyBorder="1" applyAlignment="1">
      <alignment horizontal="left" vertical="center"/>
    </xf>
    <xf numFmtId="0" fontId="9" fillId="2" borderId="6" xfId="0" applyFont="1" applyFill="1" applyBorder="1" applyAlignment="1">
      <alignment horizontal="left" vertical="center"/>
    </xf>
    <xf numFmtId="0" fontId="9" fillId="2" borderId="4" xfId="0" applyFont="1" applyFill="1" applyBorder="1" applyAlignment="1">
      <alignment horizontal="left" vertical="center"/>
    </xf>
    <xf numFmtId="0" fontId="5" fillId="0" borderId="0" xfId="0" applyFont="1" applyAlignment="1">
      <alignment horizontal="center"/>
    </xf>
    <xf numFmtId="0" fontId="7" fillId="0" borderId="0" xfId="0" applyFont="1" applyAlignment="1">
      <alignment horizontal="center"/>
    </xf>
    <xf numFmtId="164" fontId="9" fillId="2" borderId="1" xfId="1"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2" fillId="0" borderId="3" xfId="0" applyFont="1" applyFill="1" applyBorder="1" applyAlignment="1">
      <alignment horizontal="right" vertical="center"/>
    </xf>
    <xf numFmtId="0" fontId="12" fillId="0" borderId="6" xfId="0" applyFont="1" applyFill="1" applyBorder="1" applyAlignment="1">
      <alignment horizontal="right" vertical="center"/>
    </xf>
    <xf numFmtId="0" fontId="12" fillId="0" borderId="4" xfId="0" applyFont="1" applyFill="1" applyBorder="1" applyAlignment="1">
      <alignment horizontal="right" vertical="center"/>
    </xf>
    <xf numFmtId="0" fontId="12" fillId="4" borderId="6" xfId="0" applyFont="1" applyFill="1" applyBorder="1" applyAlignment="1">
      <alignment horizontal="left" vertical="center"/>
    </xf>
    <xf numFmtId="0" fontId="12" fillId="0" borderId="1" xfId="0" applyFont="1" applyFill="1" applyBorder="1" applyAlignment="1">
      <alignment horizontal="right" vertical="center"/>
    </xf>
    <xf numFmtId="0" fontId="20" fillId="3" borderId="1" xfId="0" applyFont="1" applyFill="1" applyBorder="1" applyAlignment="1">
      <alignment horizontal="left" vertical="center"/>
    </xf>
    <xf numFmtId="0" fontId="20" fillId="4" borderId="3" xfId="0" applyFont="1" applyFill="1" applyBorder="1" applyAlignment="1">
      <alignment horizontal="left" vertical="center"/>
    </xf>
    <xf numFmtId="0" fontId="20" fillId="4" borderId="6" xfId="0" applyFont="1" applyFill="1" applyBorder="1" applyAlignment="1">
      <alignment horizontal="left" vertical="center"/>
    </xf>
    <xf numFmtId="0" fontId="20" fillId="4" borderId="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6" xfId="0" applyFont="1" applyFill="1" applyBorder="1" applyAlignment="1">
      <alignment horizontal="left" vertical="center"/>
    </xf>
    <xf numFmtId="0" fontId="11" fillId="0" borderId="4"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2" fillId="0" borderId="6"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4" borderId="4" xfId="0" applyFont="1" applyFill="1" applyBorder="1" applyAlignment="1">
      <alignment horizontal="left" vertical="center"/>
    </xf>
    <xf numFmtId="0" fontId="3" fillId="5" borderId="3" xfId="0" applyFont="1" applyFill="1" applyBorder="1" applyAlignment="1">
      <alignment horizontal="left" vertical="center" wrapText="1"/>
    </xf>
    <xf numFmtId="0" fontId="3" fillId="5" borderId="6" xfId="0" applyFont="1" applyFill="1" applyBorder="1" applyAlignment="1">
      <alignment horizontal="left" vertical="center"/>
    </xf>
    <xf numFmtId="0" fontId="3" fillId="5" borderId="4" xfId="0" applyFont="1" applyFill="1" applyBorder="1" applyAlignment="1">
      <alignment horizontal="left" vertical="center"/>
    </xf>
    <xf numFmtId="0" fontId="13" fillId="2" borderId="3"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4" xfId="0" applyFont="1" applyFill="1" applyBorder="1" applyAlignment="1">
      <alignment horizontal="right" vertical="center"/>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3" fillId="5" borderId="3" xfId="0" applyFont="1" applyFill="1" applyBorder="1" applyAlignment="1">
      <alignment horizontal="left" vertical="center"/>
    </xf>
    <xf numFmtId="0" fontId="20" fillId="2" borderId="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 xfId="0" applyFont="1" applyFill="1" applyBorder="1" applyAlignment="1">
      <alignment horizontal="center" vertical="center"/>
    </xf>
    <xf numFmtId="0" fontId="3" fillId="6" borderId="3"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4" xfId="0" applyFont="1" applyFill="1" applyBorder="1" applyAlignment="1">
      <alignment horizontal="left" vertical="center" wrapText="1"/>
    </xf>
    <xf numFmtId="0" fontId="15" fillId="0" borderId="3"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left"/>
    </xf>
    <xf numFmtId="0" fontId="15" fillId="0" borderId="4" xfId="0" applyFont="1" applyBorder="1" applyAlignment="1">
      <alignment horizontal="left"/>
    </xf>
    <xf numFmtId="0" fontId="12" fillId="2" borderId="0" xfId="0" applyFont="1" applyFill="1" applyAlignment="1">
      <alignment horizontal="center"/>
    </xf>
    <xf numFmtId="0" fontId="17" fillId="0" borderId="0" xfId="0" applyFont="1" applyAlignment="1">
      <alignment horizontal="justify" vertical="center" wrapText="1"/>
    </xf>
    <xf numFmtId="0" fontId="16" fillId="0" borderId="0" xfId="0" applyFont="1" applyAlignment="1">
      <alignment horizontal="center" vertical="center"/>
    </xf>
    <xf numFmtId="0" fontId="0" fillId="2" borderId="8" xfId="0" applyFont="1" applyFill="1" applyBorder="1" applyAlignment="1">
      <alignment horizontal="center" vertical="center"/>
    </xf>
    <xf numFmtId="0" fontId="0" fillId="2" borderId="0" xfId="0" applyFont="1" applyFill="1" applyAlignment="1">
      <alignment horizontal="center" vertical="center"/>
    </xf>
    <xf numFmtId="0" fontId="12" fillId="2" borderId="0" xfId="0" applyFont="1" applyFill="1" applyAlignment="1">
      <alignment horizontal="center" vertical="center"/>
    </xf>
    <xf numFmtId="0" fontId="18" fillId="0" borderId="0" xfId="0"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1F1F1F"/>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A7" zoomScale="98" zoomScaleNormal="98" workbookViewId="0">
      <selection activeCell="A5" sqref="A5:J45"/>
    </sheetView>
  </sheetViews>
  <sheetFormatPr defaultColWidth="8.85546875" defaultRowHeight="16.5" x14ac:dyDescent="0.25"/>
  <cols>
    <col min="1" max="1" width="6" style="2" customWidth="1"/>
    <col min="2" max="2" width="24.85546875" style="3" customWidth="1"/>
    <col min="3" max="3" width="11.5703125" style="2" customWidth="1"/>
    <col min="4" max="4" width="18.5703125" style="4" customWidth="1"/>
    <col min="5" max="5" width="15.5703125" style="4" customWidth="1"/>
    <col min="6" max="6" width="15.42578125" style="4" customWidth="1"/>
    <col min="7" max="8" width="14.5703125" style="4" customWidth="1"/>
    <col min="9" max="9" width="15.7109375" style="6" customWidth="1"/>
    <col min="10" max="10" width="16.5703125" style="4" customWidth="1"/>
    <col min="11" max="16384" width="8.85546875" style="1"/>
  </cols>
  <sheetData>
    <row r="1" spans="1:10" x14ac:dyDescent="0.25">
      <c r="A1" s="136" t="s">
        <v>42</v>
      </c>
      <c r="B1" s="136"/>
      <c r="C1" s="136"/>
      <c r="D1" s="136"/>
      <c r="E1" s="136"/>
      <c r="F1" s="136"/>
      <c r="G1" s="136"/>
      <c r="H1" s="136"/>
      <c r="I1" s="136"/>
      <c r="J1" s="136"/>
    </row>
    <row r="2" spans="1:10" x14ac:dyDescent="0.25">
      <c r="A2" s="137" t="s">
        <v>421</v>
      </c>
      <c r="B2" s="137"/>
      <c r="C2" s="137"/>
      <c r="D2" s="137"/>
      <c r="E2" s="137"/>
      <c r="F2" s="137"/>
      <c r="G2" s="137"/>
      <c r="H2" s="137"/>
      <c r="I2" s="137"/>
      <c r="J2" s="137"/>
    </row>
    <row r="3" spans="1:10" hidden="1" x14ac:dyDescent="0.25">
      <c r="J3" s="5">
        <v>0.15</v>
      </c>
    </row>
    <row r="5" spans="1:10" x14ac:dyDescent="0.25">
      <c r="A5" s="139"/>
      <c r="B5" s="139" t="s">
        <v>31</v>
      </c>
      <c r="C5" s="140" t="s">
        <v>32</v>
      </c>
      <c r="D5" s="138" t="s">
        <v>2</v>
      </c>
      <c r="E5" s="138"/>
      <c r="F5" s="138"/>
      <c r="G5" s="138" t="s">
        <v>34</v>
      </c>
      <c r="H5" s="138"/>
      <c r="I5" s="138" t="s">
        <v>35</v>
      </c>
      <c r="J5" s="138"/>
    </row>
    <row r="6" spans="1:10" s="2" customFormat="1" ht="49.15" customHeight="1" x14ac:dyDescent="0.25">
      <c r="A6" s="139"/>
      <c r="B6" s="139"/>
      <c r="C6" s="140"/>
      <c r="D6" s="8" t="s">
        <v>33</v>
      </c>
      <c r="E6" s="9" t="s">
        <v>14</v>
      </c>
      <c r="F6" s="8" t="s">
        <v>15</v>
      </c>
      <c r="G6" s="9" t="s">
        <v>36</v>
      </c>
      <c r="H6" s="9" t="s">
        <v>37</v>
      </c>
      <c r="I6" s="9" t="s">
        <v>36</v>
      </c>
      <c r="J6" s="9" t="s">
        <v>37</v>
      </c>
    </row>
    <row r="7" spans="1:10" s="2" customFormat="1" ht="25.5" customHeight="1" x14ac:dyDescent="0.25">
      <c r="A7" s="7" t="s">
        <v>23</v>
      </c>
      <c r="B7" s="133" t="s">
        <v>43</v>
      </c>
      <c r="C7" s="134"/>
      <c r="D7" s="134"/>
      <c r="E7" s="134"/>
      <c r="F7" s="134"/>
      <c r="G7" s="134"/>
      <c r="H7" s="134"/>
      <c r="I7" s="134"/>
      <c r="J7" s="135"/>
    </row>
    <row r="8" spans="1:10" ht="33" x14ac:dyDescent="0.25">
      <c r="A8" s="10">
        <v>1</v>
      </c>
      <c r="B8" s="11" t="s">
        <v>44</v>
      </c>
      <c r="C8" s="10" t="s">
        <v>59</v>
      </c>
      <c r="D8" s="12">
        <f>'ĐƠN GIÁ'!H12</f>
        <v>45849.375</v>
      </c>
      <c r="E8" s="12">
        <f>'ĐƠN GIÁ'!G20</f>
        <v>12593.75</v>
      </c>
      <c r="F8" s="12">
        <f>'ĐƠN GIÁ'!F30</f>
        <v>106000</v>
      </c>
      <c r="G8" s="12">
        <f t="shared" ref="G8:G16" si="0">SUM(D8:F8)*$J$3</f>
        <v>24666.46875</v>
      </c>
      <c r="H8" s="12">
        <f t="shared" ref="H8:H16" si="1">(D8+F8)*$J$3</f>
        <v>22777.40625</v>
      </c>
      <c r="I8" s="13">
        <f t="shared" ref="I8:I16" si="2">SUM(D8:G8)</f>
        <v>189109.59375</v>
      </c>
      <c r="J8" s="13">
        <f t="shared" ref="J8:J16" si="3">D8+F8+H8</f>
        <v>174626.78125</v>
      </c>
    </row>
    <row r="9" spans="1:10" ht="49.5" x14ac:dyDescent="0.25">
      <c r="A9" s="10">
        <v>2</v>
      </c>
      <c r="B9" s="11" t="s">
        <v>95</v>
      </c>
      <c r="C9" s="10" t="s">
        <v>133</v>
      </c>
      <c r="D9" s="12">
        <f>'ĐƠN GIÁ'!H46</f>
        <v>173310.63750000001</v>
      </c>
      <c r="E9" s="12">
        <f>'ĐƠN GIÁ'!G57</f>
        <v>36562.5</v>
      </c>
      <c r="F9" s="12">
        <f>'ĐƠN GIÁ'!F76</f>
        <v>4014000</v>
      </c>
      <c r="G9" s="12">
        <f t="shared" si="0"/>
        <v>633580.97062499996</v>
      </c>
      <c r="H9" s="12">
        <f t="shared" si="1"/>
        <v>628096.59562499996</v>
      </c>
      <c r="I9" s="13">
        <f t="shared" si="2"/>
        <v>4857454.1081250003</v>
      </c>
      <c r="J9" s="13">
        <f t="shared" si="3"/>
        <v>4815407.2331250003</v>
      </c>
    </row>
    <row r="10" spans="1:10" ht="33" x14ac:dyDescent="0.25">
      <c r="A10" s="10">
        <v>3</v>
      </c>
      <c r="B10" s="11" t="s">
        <v>134</v>
      </c>
      <c r="C10" s="10" t="s">
        <v>142</v>
      </c>
      <c r="D10" s="12">
        <f>'ĐƠN GIÁ'!H90</f>
        <v>12118906.800000001</v>
      </c>
      <c r="E10" s="12">
        <f>'ĐƠN GIÁ'!G101</f>
        <v>103100</v>
      </c>
      <c r="F10" s="12">
        <f>'ĐƠN GIÁ'!F114</f>
        <v>880000</v>
      </c>
      <c r="G10" s="12">
        <f t="shared" si="0"/>
        <v>1965301.02</v>
      </c>
      <c r="H10" s="12">
        <f t="shared" si="1"/>
        <v>1949836.02</v>
      </c>
      <c r="I10" s="13">
        <f t="shared" si="2"/>
        <v>15067307.82</v>
      </c>
      <c r="J10" s="13">
        <f t="shared" si="3"/>
        <v>14948742.82</v>
      </c>
    </row>
    <row r="11" spans="1:10" ht="19.5" customHeight="1" x14ac:dyDescent="0.25">
      <c r="A11" s="10">
        <v>4</v>
      </c>
      <c r="B11" s="11" t="s">
        <v>143</v>
      </c>
      <c r="C11" s="10" t="s">
        <v>151</v>
      </c>
      <c r="D11" s="12">
        <f>'ĐƠN GIÁ'!H130</f>
        <v>418146.3</v>
      </c>
      <c r="E11" s="12">
        <f>'ĐƠN GIÁ'!G143</f>
        <v>73050</v>
      </c>
      <c r="F11" s="12">
        <f>'ĐƠN GIÁ'!F163</f>
        <v>6966200</v>
      </c>
      <c r="G11" s="12">
        <f t="shared" si="0"/>
        <v>1118609.4449999998</v>
      </c>
      <c r="H11" s="12">
        <f t="shared" si="1"/>
        <v>1107651.9449999998</v>
      </c>
      <c r="I11" s="13">
        <f t="shared" si="2"/>
        <v>8576005.7449999992</v>
      </c>
      <c r="J11" s="13">
        <f t="shared" si="3"/>
        <v>8491998.2449999992</v>
      </c>
    </row>
    <row r="12" spans="1:10" ht="33" x14ac:dyDescent="0.25">
      <c r="A12" s="10">
        <v>5</v>
      </c>
      <c r="B12" s="11" t="s">
        <v>167</v>
      </c>
      <c r="C12" s="10" t="s">
        <v>151</v>
      </c>
      <c r="D12" s="12">
        <f>'ĐƠN GIÁ'!H179</f>
        <v>123151421.25</v>
      </c>
      <c r="E12" s="12">
        <f>'ĐƠN GIÁ'!G200</f>
        <v>657900</v>
      </c>
      <c r="F12" s="12">
        <f>'ĐƠN GIÁ'!F224</f>
        <v>52219500</v>
      </c>
      <c r="G12" s="12">
        <f t="shared" si="0"/>
        <v>26404323.1875</v>
      </c>
      <c r="H12" s="12">
        <f t="shared" si="1"/>
        <v>26305638.1875</v>
      </c>
      <c r="I12" s="13">
        <f t="shared" si="2"/>
        <v>202433144.4375</v>
      </c>
      <c r="J12" s="13">
        <f t="shared" si="3"/>
        <v>201676559.4375</v>
      </c>
    </row>
    <row r="13" spans="1:10" ht="33" customHeight="1" x14ac:dyDescent="0.25">
      <c r="A13" s="10">
        <v>5.0999999999999996</v>
      </c>
      <c r="B13" s="11" t="s">
        <v>168</v>
      </c>
      <c r="C13" s="10" t="s">
        <v>151</v>
      </c>
      <c r="D13" s="12">
        <f>'ĐƠN GIÁ'!H240</f>
        <v>33011550</v>
      </c>
      <c r="E13" s="12">
        <f>'ĐƠN GIÁ'!G260</f>
        <v>246787.5</v>
      </c>
      <c r="F13" s="12">
        <f>'ĐƠN GIÁ'!F284</f>
        <v>52219500</v>
      </c>
      <c r="G13" s="12">
        <f t="shared" si="0"/>
        <v>12821675.625</v>
      </c>
      <c r="H13" s="12">
        <f t="shared" si="1"/>
        <v>12784657.5</v>
      </c>
      <c r="I13" s="13">
        <f t="shared" si="2"/>
        <v>98299513.125</v>
      </c>
      <c r="J13" s="13">
        <f t="shared" si="3"/>
        <v>98015707.5</v>
      </c>
    </row>
    <row r="14" spans="1:10" ht="33" x14ac:dyDescent="0.25">
      <c r="A14" s="10">
        <v>5.2</v>
      </c>
      <c r="B14" s="11" t="s">
        <v>170</v>
      </c>
      <c r="C14" s="10" t="s">
        <v>151</v>
      </c>
      <c r="D14" s="12">
        <f>'ĐƠN GIÁ'!H300</f>
        <v>5534019.5625</v>
      </c>
      <c r="E14" s="12">
        <f>'ĐƠN GIÁ'!G315</f>
        <v>140600</v>
      </c>
      <c r="F14" s="12">
        <f>'ĐƠN GIÁ'!F338</f>
        <v>20429250</v>
      </c>
      <c r="G14" s="12">
        <f t="shared" si="0"/>
        <v>3915580.4343749997</v>
      </c>
      <c r="H14" s="12">
        <f t="shared" si="1"/>
        <v>3894490.4343749997</v>
      </c>
      <c r="I14" s="13">
        <f t="shared" si="2"/>
        <v>30019449.996874999</v>
      </c>
      <c r="J14" s="13">
        <f t="shared" si="3"/>
        <v>29857759.996874999</v>
      </c>
    </row>
    <row r="15" spans="1:10" x14ac:dyDescent="0.25">
      <c r="A15" s="10">
        <v>6</v>
      </c>
      <c r="B15" s="11" t="s">
        <v>172</v>
      </c>
      <c r="C15" s="10" t="s">
        <v>59</v>
      </c>
      <c r="D15" s="12">
        <f>'ĐƠN GIÁ'!H357</f>
        <v>1100385</v>
      </c>
      <c r="E15" s="12">
        <f>'ĐƠN GIÁ'!G366</f>
        <v>75150</v>
      </c>
      <c r="F15" s="12">
        <f>'ĐƠN GIÁ'!F376</f>
        <v>322000</v>
      </c>
      <c r="G15" s="12">
        <f t="shared" si="0"/>
        <v>224630.25</v>
      </c>
      <c r="H15" s="12">
        <f t="shared" si="1"/>
        <v>213357.75</v>
      </c>
      <c r="I15" s="13">
        <f t="shared" si="2"/>
        <v>1722165.25</v>
      </c>
      <c r="J15" s="13">
        <f t="shared" si="3"/>
        <v>1635742.75</v>
      </c>
    </row>
    <row r="16" spans="1:10" ht="33" x14ac:dyDescent="0.25">
      <c r="A16" s="10">
        <v>7</v>
      </c>
      <c r="B16" s="11" t="s">
        <v>182</v>
      </c>
      <c r="C16" s="10" t="s">
        <v>217</v>
      </c>
      <c r="D16" s="12">
        <f>'ĐƠN GIÁ'!H392</f>
        <v>74275987.5</v>
      </c>
      <c r="E16" s="12">
        <f>'ĐƠN GIÁ'!G410</f>
        <v>1181860</v>
      </c>
      <c r="F16" s="12">
        <f>'ĐƠN GIÁ'!F451</f>
        <v>52970000</v>
      </c>
      <c r="G16" s="12">
        <f t="shared" si="0"/>
        <v>19264177.125</v>
      </c>
      <c r="H16" s="12">
        <f t="shared" si="1"/>
        <v>19086898.125</v>
      </c>
      <c r="I16" s="13">
        <f t="shared" si="2"/>
        <v>147692024.625</v>
      </c>
      <c r="J16" s="13">
        <f t="shared" si="3"/>
        <v>146332885.625</v>
      </c>
    </row>
    <row r="17" spans="1:10" x14ac:dyDescent="0.25">
      <c r="A17" s="10">
        <v>8</v>
      </c>
      <c r="B17" s="11" t="s">
        <v>221</v>
      </c>
      <c r="C17" s="10" t="s">
        <v>217</v>
      </c>
      <c r="D17" s="12">
        <f>'ĐƠN GIÁ'!H467</f>
        <v>2065514.34375</v>
      </c>
      <c r="E17" s="12">
        <f>'ĐƠN GIÁ'!G476</f>
        <v>1332000</v>
      </c>
      <c r="F17" s="12">
        <f>'ĐƠN GIÁ'!F498</f>
        <v>10774750</v>
      </c>
      <c r="G17" s="12">
        <f t="shared" ref="G17" si="4">SUM(D17:F17)*$J$3</f>
        <v>2125839.6515624998</v>
      </c>
      <c r="H17" s="12">
        <f t="shared" ref="H17" si="5">(D17+F17)*$J$3</f>
        <v>1926039.6515624998</v>
      </c>
      <c r="I17" s="13">
        <f t="shared" ref="I17" si="6">SUM(D17:G17)</f>
        <v>16298103.995312501</v>
      </c>
      <c r="J17" s="13">
        <f t="shared" ref="J17" si="7">D17+F17+H17</f>
        <v>14766303.995312501</v>
      </c>
    </row>
    <row r="18" spans="1:10" ht="33" x14ac:dyDescent="0.25">
      <c r="A18" s="10">
        <v>9</v>
      </c>
      <c r="B18" s="11" t="s">
        <v>222</v>
      </c>
      <c r="C18" s="10" t="s">
        <v>133</v>
      </c>
      <c r="D18" s="12">
        <f>'ĐƠN GIÁ'!H514</f>
        <v>1303956.2250000001</v>
      </c>
      <c r="E18" s="12">
        <f>'ĐƠN GIÁ'!G523</f>
        <v>44600</v>
      </c>
      <c r="F18" s="12">
        <f>'ĐƠN GIÁ'!F533</f>
        <v>297000</v>
      </c>
      <c r="G18" s="12">
        <f t="shared" ref="G18" si="8">SUM(D18:F18)*$J$3</f>
        <v>246833.43375</v>
      </c>
      <c r="H18" s="12">
        <f t="shared" ref="H18" si="9">(D18+F18)*$J$3</f>
        <v>240143.43375</v>
      </c>
      <c r="I18" s="13">
        <f t="shared" ref="I18" si="10">SUM(D18:G18)</f>
        <v>1892389.6587500002</v>
      </c>
      <c r="J18" s="13">
        <f t="shared" ref="J18" si="11">D18+F18+H18</f>
        <v>1841099.6587500002</v>
      </c>
    </row>
    <row r="19" spans="1:10" ht="50.25" customHeight="1" x14ac:dyDescent="0.25">
      <c r="A19" s="10">
        <v>10</v>
      </c>
      <c r="B19" s="11" t="s">
        <v>230</v>
      </c>
      <c r="C19" s="10" t="s">
        <v>234</v>
      </c>
      <c r="D19" s="12">
        <f>'ĐƠN GIÁ'!H549</f>
        <v>5534019.5625</v>
      </c>
      <c r="E19" s="12">
        <f>'ĐƠN GIÁ'!G563</f>
        <v>88740</v>
      </c>
      <c r="F19" s="12">
        <f>'ĐƠN GIÁ'!F587</f>
        <v>12166250</v>
      </c>
      <c r="G19" s="12">
        <f t="shared" ref="G19" si="12">SUM(D19:F19)*$J$3</f>
        <v>2668351.4343749997</v>
      </c>
      <c r="H19" s="12">
        <f t="shared" ref="H19" si="13">(D19+F19)*$J$3</f>
        <v>2655040.4343749997</v>
      </c>
      <c r="I19" s="13">
        <f t="shared" ref="I19" si="14">SUM(D19:G19)</f>
        <v>20457360.996874999</v>
      </c>
      <c r="J19" s="13">
        <f t="shared" ref="J19" si="15">D19+F19+H19</f>
        <v>20355309.996874999</v>
      </c>
    </row>
    <row r="20" spans="1:10" ht="66.75" customHeight="1" x14ac:dyDescent="0.25">
      <c r="A20" s="10">
        <v>10</v>
      </c>
      <c r="B20" s="11" t="s">
        <v>235</v>
      </c>
      <c r="C20" s="10" t="s">
        <v>234</v>
      </c>
      <c r="D20" s="12">
        <f>'ĐƠN GIÁ'!H603</f>
        <v>1672585.2</v>
      </c>
      <c r="E20" s="12">
        <f>'ĐƠN GIÁ'!G621</f>
        <v>238765</v>
      </c>
      <c r="F20" s="12">
        <f>'ĐƠN GIÁ'!F646</f>
        <v>18945250</v>
      </c>
      <c r="G20" s="12">
        <f t="shared" ref="G20" si="16">SUM(D20:F20)*$J$3</f>
        <v>3128490.03</v>
      </c>
      <c r="H20" s="12">
        <f t="shared" ref="H20" si="17">(D20+F20)*$J$3</f>
        <v>3092675.28</v>
      </c>
      <c r="I20" s="13">
        <f t="shared" ref="I20" si="18">SUM(D20:G20)</f>
        <v>23985090.23</v>
      </c>
      <c r="J20" s="13">
        <f t="shared" ref="J20" si="19">D20+F20+H20</f>
        <v>23710510.48</v>
      </c>
    </row>
    <row r="21" spans="1:10" ht="33" x14ac:dyDescent="0.25">
      <c r="A21" s="10">
        <v>11</v>
      </c>
      <c r="B21" s="11" t="s">
        <v>238</v>
      </c>
      <c r="C21" s="10" t="s">
        <v>133</v>
      </c>
      <c r="D21" s="12">
        <f>'ĐƠN GIÁ'!H661</f>
        <v>1815635.25</v>
      </c>
      <c r="E21" s="12">
        <f>'ĐƠN GIÁ'!G670</f>
        <v>87200</v>
      </c>
      <c r="F21" s="12">
        <f>'ĐƠN GIÁ'!F680</f>
        <v>349000</v>
      </c>
      <c r="G21" s="12">
        <f t="shared" ref="G21" si="20">SUM(D21:F21)*$J$3</f>
        <v>337775.28749999998</v>
      </c>
      <c r="H21" s="12">
        <f t="shared" ref="H21" si="21">(D21+F21)*$J$3</f>
        <v>324695.28749999998</v>
      </c>
      <c r="I21" s="13">
        <f t="shared" ref="I21" si="22">SUM(D21:G21)</f>
        <v>2589610.5375000001</v>
      </c>
      <c r="J21" s="13">
        <f t="shared" ref="J21" si="23">D21+F21+H21</f>
        <v>2489330.5375000001</v>
      </c>
    </row>
    <row r="22" spans="1:10" ht="36.75" customHeight="1" x14ac:dyDescent="0.25">
      <c r="A22" s="10">
        <v>12</v>
      </c>
      <c r="B22" s="11" t="s">
        <v>242</v>
      </c>
      <c r="C22" s="10" t="s">
        <v>133</v>
      </c>
      <c r="D22" s="12">
        <f>'ĐƠN GIÁ'!H696</f>
        <v>3396521.7</v>
      </c>
      <c r="E22" s="12">
        <f>'ĐƠN GIÁ'!G705</f>
        <v>2119000</v>
      </c>
      <c r="F22" s="12">
        <f>'ĐƠN GIÁ'!F740</f>
        <v>43384250</v>
      </c>
      <c r="G22" s="12">
        <f t="shared" ref="G22" si="24">SUM(D22:F22)*$J$3</f>
        <v>7334965.7549999999</v>
      </c>
      <c r="H22" s="12">
        <f t="shared" ref="H22" si="25">(D22+F22)*$J$3</f>
        <v>7017115.7549999999</v>
      </c>
      <c r="I22" s="13">
        <f t="shared" ref="I22" si="26">SUM(D22:G22)</f>
        <v>56234737.455000006</v>
      </c>
      <c r="J22" s="13">
        <f t="shared" ref="J22" si="27">D22+F22+H22</f>
        <v>53797887.455000006</v>
      </c>
    </row>
    <row r="23" spans="1:10" ht="66" x14ac:dyDescent="0.25">
      <c r="A23" s="10">
        <v>13</v>
      </c>
      <c r="B23" s="11" t="s">
        <v>249</v>
      </c>
      <c r="C23" s="10" t="s">
        <v>133</v>
      </c>
      <c r="D23" s="12">
        <f>'ĐƠN GIÁ'!H755</f>
        <v>6895746</v>
      </c>
      <c r="E23" s="12">
        <f>'ĐƠN GIÁ'!G766</f>
        <v>107850</v>
      </c>
      <c r="F23" s="12">
        <f>'ĐƠN GIÁ'!F776</f>
        <v>349000</v>
      </c>
      <c r="G23" s="12">
        <f t="shared" ref="G23" si="28">SUM(D23:F23)*$J$3</f>
        <v>1102889.3999999999</v>
      </c>
      <c r="H23" s="12">
        <f t="shared" ref="H23" si="29">(D23+F23)*$J$3</f>
        <v>1086711.8999999999</v>
      </c>
      <c r="I23" s="13">
        <f t="shared" ref="I23" si="30">SUM(D23:G23)</f>
        <v>8455485.4000000004</v>
      </c>
      <c r="J23" s="13">
        <f t="shared" ref="J23" si="31">D23+F23+H23</f>
        <v>8331457.9000000004</v>
      </c>
    </row>
    <row r="24" spans="1:10" ht="115.5" x14ac:dyDescent="0.25">
      <c r="A24" s="10">
        <v>14</v>
      </c>
      <c r="B24" s="11" t="s">
        <v>251</v>
      </c>
      <c r="C24" s="10" t="s">
        <v>234</v>
      </c>
      <c r="D24" s="12">
        <f>'ĐƠN GIÁ'!H794</f>
        <v>313609.72499999998</v>
      </c>
      <c r="E24" s="12">
        <f>'ĐƠN GIÁ'!G804</f>
        <v>3128070</v>
      </c>
      <c r="F24" s="12">
        <f>'ĐƠN GIÁ'!F814</f>
        <v>591000</v>
      </c>
      <c r="G24" s="12">
        <f t="shared" ref="G24" si="32">SUM(D24:F24)*$J$3</f>
        <v>604901.95874999999</v>
      </c>
      <c r="H24" s="12">
        <f t="shared" ref="H24" si="33">(D24+F24)*$J$3</f>
        <v>135691.45874999999</v>
      </c>
      <c r="I24" s="13">
        <f t="shared" ref="I24" si="34">SUM(D24:G24)</f>
        <v>4637581.6837499999</v>
      </c>
      <c r="J24" s="13">
        <f t="shared" ref="J24" si="35">D24+F24+H24</f>
        <v>1040301.18375</v>
      </c>
    </row>
    <row r="25" spans="1:10" ht="99" x14ac:dyDescent="0.25">
      <c r="A25" s="10">
        <v>14</v>
      </c>
      <c r="B25" s="11" t="s">
        <v>258</v>
      </c>
      <c r="C25" s="10" t="s">
        <v>234</v>
      </c>
      <c r="D25" s="12">
        <f>'ĐƠN GIÁ'!H832</f>
        <v>627219.44999999995</v>
      </c>
      <c r="E25" s="12">
        <f>'ĐƠN GIÁ'!G842</f>
        <v>37244590</v>
      </c>
      <c r="F25" s="12">
        <f>'ĐƠN GIÁ'!F852</f>
        <v>652000</v>
      </c>
      <c r="G25" s="12">
        <f t="shared" ref="G25" si="36">SUM(D25:F25)*$J$3</f>
        <v>5778571.4175000004</v>
      </c>
      <c r="H25" s="12">
        <f t="shared" ref="H25" si="37">(D25+F25)*$J$3</f>
        <v>191882.91749999998</v>
      </c>
      <c r="I25" s="13">
        <f t="shared" ref="I25" si="38">SUM(D25:G25)</f>
        <v>44302380.867500007</v>
      </c>
      <c r="J25" s="13">
        <f t="shared" ref="J25" si="39">D25+F25+H25</f>
        <v>1471102.3674999999</v>
      </c>
    </row>
    <row r="26" spans="1:10" ht="116.25" customHeight="1" x14ac:dyDescent="0.25">
      <c r="A26" s="10">
        <v>15</v>
      </c>
      <c r="B26" s="11" t="s">
        <v>259</v>
      </c>
      <c r="C26" s="10" t="s">
        <v>234</v>
      </c>
      <c r="D26" s="12">
        <f>'ĐƠN GIÁ'!H870</f>
        <v>836292.6</v>
      </c>
      <c r="E26" s="12">
        <f>'ĐƠN GIÁ'!G880</f>
        <v>3155065</v>
      </c>
      <c r="F26" s="12">
        <f>'ĐƠN GIÁ'!F890</f>
        <v>372000</v>
      </c>
      <c r="G26" s="12">
        <f t="shared" ref="G26" si="40">SUM(D26:F26)*$J$3</f>
        <v>654503.6399999999</v>
      </c>
      <c r="H26" s="12">
        <f t="shared" ref="H26" si="41">(D26+F26)*$J$3</f>
        <v>181243.89</v>
      </c>
      <c r="I26" s="13">
        <f t="shared" ref="I26" si="42">SUM(D26:G26)</f>
        <v>5017861.2399999993</v>
      </c>
      <c r="J26" s="13">
        <f t="shared" ref="J26" si="43">D26+F26+H26</f>
        <v>1389536.4900000002</v>
      </c>
    </row>
    <row r="27" spans="1:10" ht="99" x14ac:dyDescent="0.25">
      <c r="A27" s="10">
        <v>15</v>
      </c>
      <c r="B27" s="11" t="s">
        <v>261</v>
      </c>
      <c r="C27" s="10" t="s">
        <v>234</v>
      </c>
      <c r="D27" s="12">
        <f>'ĐƠN GIÁ'!H908</f>
        <v>1254438.8999999999</v>
      </c>
      <c r="E27" s="12">
        <f>'ĐƠN GIÁ'!G918</f>
        <v>6265650</v>
      </c>
      <c r="F27" s="12">
        <f>'ĐƠN GIÁ'!F928</f>
        <v>574000</v>
      </c>
      <c r="G27" s="12">
        <f t="shared" ref="G27" si="44">SUM(D27:F27)*$J$3</f>
        <v>1214113.335</v>
      </c>
      <c r="H27" s="12">
        <f t="shared" ref="H27" si="45">(D27+F27)*$J$3</f>
        <v>274265.83499999996</v>
      </c>
      <c r="I27" s="13">
        <f t="shared" ref="I27" si="46">SUM(D27:G27)</f>
        <v>9308202.2349999994</v>
      </c>
      <c r="J27" s="13">
        <f t="shared" ref="J27" si="47">D27+F27+H27</f>
        <v>2102704.7349999999</v>
      </c>
    </row>
    <row r="28" spans="1:10" ht="22.5" customHeight="1" x14ac:dyDescent="0.25">
      <c r="A28" s="7" t="s">
        <v>24</v>
      </c>
      <c r="B28" s="133" t="s">
        <v>263</v>
      </c>
      <c r="C28" s="134"/>
      <c r="D28" s="134"/>
      <c r="E28" s="134"/>
      <c r="F28" s="134"/>
      <c r="G28" s="134"/>
      <c r="H28" s="134"/>
      <c r="I28" s="134"/>
      <c r="J28" s="135"/>
    </row>
    <row r="29" spans="1:10" ht="33" x14ac:dyDescent="0.25">
      <c r="A29" s="10">
        <v>1</v>
      </c>
      <c r="B29" s="11" t="s">
        <v>264</v>
      </c>
      <c r="C29" s="10" t="s">
        <v>234</v>
      </c>
      <c r="D29" s="12">
        <f>'ĐƠN GIÁ'!H946</f>
        <v>98132.334299999988</v>
      </c>
      <c r="E29" s="12">
        <f>'ĐƠN GIÁ'!G958</f>
        <v>161982.08333333331</v>
      </c>
      <c r="F29" s="12">
        <f>'ĐƠN GIÁ'!F976</f>
        <v>202850</v>
      </c>
      <c r="G29" s="12">
        <f t="shared" ref="G29:G31" si="48">SUM(D29:F29)*$J$3</f>
        <v>69444.662644999989</v>
      </c>
      <c r="H29" s="12">
        <f t="shared" ref="H29:H31" si="49">(D29+F29)*$J$3</f>
        <v>45147.350144999997</v>
      </c>
      <c r="I29" s="13">
        <f t="shared" ref="I29:I31" si="50">SUM(D29:G29)</f>
        <v>532409.08027833328</v>
      </c>
      <c r="J29" s="13">
        <f t="shared" ref="J29:J31" si="51">D29+F29+H29</f>
        <v>346129.68444499996</v>
      </c>
    </row>
    <row r="30" spans="1:10" ht="49.5" x14ac:dyDescent="0.25">
      <c r="A30" s="10">
        <v>2</v>
      </c>
      <c r="B30" s="11" t="s">
        <v>265</v>
      </c>
      <c r="C30" s="10" t="s">
        <v>217</v>
      </c>
      <c r="D30" s="12">
        <f>'ĐƠN GIÁ'!H992</f>
        <v>858300.3</v>
      </c>
      <c r="E30" s="12">
        <f>'ĐƠN GIÁ'!G1005</f>
        <v>57360.833333333328</v>
      </c>
      <c r="F30" s="12">
        <f>'ĐƠN GIÁ'!F1026</f>
        <v>840400</v>
      </c>
      <c r="G30" s="12">
        <f t="shared" ref="G30" si="52">SUM(D30:F30)*$J$3</f>
        <v>263409.17</v>
      </c>
      <c r="H30" s="12">
        <f t="shared" ref="H30" si="53">(D30+F30)*$J$3</f>
        <v>254805.04499999998</v>
      </c>
      <c r="I30" s="13">
        <f t="shared" ref="I30" si="54">SUM(D30:G30)</f>
        <v>2019470.3033333332</v>
      </c>
      <c r="J30" s="13">
        <f t="shared" ref="J30" si="55">D30+F30+H30</f>
        <v>1953505.345</v>
      </c>
    </row>
    <row r="31" spans="1:10" ht="148.5" x14ac:dyDescent="0.25">
      <c r="A31" s="10">
        <v>3</v>
      </c>
      <c r="B31" s="11" t="s">
        <v>266</v>
      </c>
      <c r="C31" s="10" t="s">
        <v>217</v>
      </c>
      <c r="D31" s="12">
        <f>'ĐƠN GIÁ'!H1042</f>
        <v>643725.22499999998</v>
      </c>
      <c r="E31" s="12">
        <f>'ĐƠN GIÁ'!G1055</f>
        <v>57360.833333333328</v>
      </c>
      <c r="F31" s="12">
        <f>'ĐƠN GIÁ'!F1076</f>
        <v>808900</v>
      </c>
      <c r="G31" s="12">
        <f t="shared" si="48"/>
        <v>226497.90875</v>
      </c>
      <c r="H31" s="12">
        <f t="shared" si="49"/>
        <v>217893.78375</v>
      </c>
      <c r="I31" s="13">
        <f t="shared" si="50"/>
        <v>1736483.9670833333</v>
      </c>
      <c r="J31" s="13">
        <f t="shared" si="51"/>
        <v>1670519.00875</v>
      </c>
    </row>
    <row r="32" spans="1:10" ht="27" customHeight="1" x14ac:dyDescent="0.25">
      <c r="A32" s="84" t="s">
        <v>41</v>
      </c>
      <c r="B32" s="133" t="s">
        <v>312</v>
      </c>
      <c r="C32" s="134"/>
      <c r="D32" s="134"/>
      <c r="E32" s="134"/>
      <c r="F32" s="134"/>
      <c r="G32" s="134"/>
      <c r="H32" s="134"/>
      <c r="I32" s="134"/>
      <c r="J32" s="135"/>
    </row>
    <row r="33" spans="1:10" ht="33" x14ac:dyDescent="0.25">
      <c r="A33" s="10">
        <v>1</v>
      </c>
      <c r="B33" s="11" t="s">
        <v>313</v>
      </c>
      <c r="C33" s="14" t="s">
        <v>326</v>
      </c>
      <c r="D33" s="12">
        <f>'ĐƠN GIÁ'!H1094</f>
        <v>1358975.4750000001</v>
      </c>
      <c r="E33" s="12">
        <f>'ĐƠN GIÁ'!G1107</f>
        <v>125929.16666666666</v>
      </c>
      <c r="F33" s="12">
        <f>'ĐƠN GIÁ'!F1130</f>
        <v>1071800</v>
      </c>
      <c r="G33" s="12">
        <f>SUM(D33:F33)*15%</f>
        <v>383505.69624999998</v>
      </c>
      <c r="H33" s="12">
        <f>(D33+F33)*15%</f>
        <v>364616.32124999998</v>
      </c>
      <c r="I33" s="13">
        <f t="shared" ref="I33:I39" si="56">SUM(D33:G33)</f>
        <v>2940210.3379166666</v>
      </c>
      <c r="J33" s="13">
        <f>D33+F33+H33</f>
        <v>2795391.7962500001</v>
      </c>
    </row>
    <row r="34" spans="1:10" ht="49.5" x14ac:dyDescent="0.25">
      <c r="A34" s="10">
        <v>2</v>
      </c>
      <c r="B34" s="11" t="s">
        <v>314</v>
      </c>
      <c r="C34" s="14" t="s">
        <v>326</v>
      </c>
      <c r="D34" s="12">
        <f>'ĐƠN GIÁ'!H1146</f>
        <v>464912.66249999998</v>
      </c>
      <c r="E34" s="12">
        <f>'ĐƠN GIÁ'!G1158</f>
        <v>238812.5</v>
      </c>
      <c r="F34" s="12">
        <f>'ĐƠN GIÁ'!F1181</f>
        <v>490500</v>
      </c>
      <c r="G34" s="12">
        <f t="shared" ref="G34" si="57">SUM(D34:F34)*15%</f>
        <v>179133.77437500001</v>
      </c>
      <c r="H34" s="12">
        <f t="shared" ref="H34" si="58">(D34+F34)*15%</f>
        <v>143311.89937499998</v>
      </c>
      <c r="I34" s="13">
        <f t="shared" si="56"/>
        <v>1373358.9368750001</v>
      </c>
      <c r="J34" s="13">
        <f t="shared" ref="J34" si="59">D34+F34+H34</f>
        <v>1098724.5618749999</v>
      </c>
    </row>
    <row r="35" spans="1:10" ht="49.5" x14ac:dyDescent="0.25">
      <c r="A35" s="10">
        <v>3</v>
      </c>
      <c r="B35" s="11" t="s">
        <v>315</v>
      </c>
      <c r="C35" s="14" t="s">
        <v>326</v>
      </c>
      <c r="D35" s="107">
        <f>'ĐƠN GIÁ'!H1197</f>
        <v>464912.66249999998</v>
      </c>
      <c r="E35" s="107">
        <f>'ĐƠN GIÁ'!G1209</f>
        <v>238812.5</v>
      </c>
      <c r="F35" s="107">
        <f>'ĐƠN GIÁ'!F1232</f>
        <v>490500</v>
      </c>
      <c r="G35" s="12">
        <f t="shared" ref="G35" si="60">SUM(D35:F35)*15%</f>
        <v>179133.77437500001</v>
      </c>
      <c r="H35" s="12">
        <f t="shared" ref="H35" si="61">(D35+F35)*15%</f>
        <v>143311.89937499998</v>
      </c>
      <c r="I35" s="13">
        <f t="shared" si="56"/>
        <v>1373358.9368750001</v>
      </c>
      <c r="J35" s="13">
        <f t="shared" ref="J35" si="62">D35+F35+H35</f>
        <v>1098724.5618749999</v>
      </c>
    </row>
    <row r="36" spans="1:10" ht="58.5" customHeight="1" x14ac:dyDescent="0.25">
      <c r="A36" s="10">
        <v>4</v>
      </c>
      <c r="B36" s="11" t="s">
        <v>321</v>
      </c>
      <c r="C36" s="14" t="s">
        <v>326</v>
      </c>
      <c r="D36" s="107">
        <f>'ĐƠN GIÁ'!H1248</f>
        <v>464912.66249999998</v>
      </c>
      <c r="E36" s="107">
        <f>'ĐƠN GIÁ'!G1260</f>
        <v>238812.5</v>
      </c>
      <c r="F36" s="107">
        <f>'ĐƠN GIÁ'!F1283</f>
        <v>490500</v>
      </c>
      <c r="G36" s="12">
        <f t="shared" ref="G36" si="63">SUM(D36:F36)*15%</f>
        <v>179133.77437500001</v>
      </c>
      <c r="H36" s="12">
        <f t="shared" ref="H36" si="64">(D36+F36)*15%</f>
        <v>143311.89937499998</v>
      </c>
      <c r="I36" s="13">
        <f t="shared" si="56"/>
        <v>1373358.9368750001</v>
      </c>
      <c r="J36" s="13">
        <f t="shared" ref="J36" si="65">D36+F36+H36</f>
        <v>1098724.5618749999</v>
      </c>
    </row>
    <row r="37" spans="1:10" ht="49.5" x14ac:dyDescent="0.25">
      <c r="A37" s="10">
        <v>5</v>
      </c>
      <c r="B37" s="11" t="s">
        <v>316</v>
      </c>
      <c r="C37" s="14" t="s">
        <v>326</v>
      </c>
      <c r="D37" s="107">
        <f>'ĐƠN GIÁ'!H1299</f>
        <v>464912.66249999998</v>
      </c>
      <c r="E37" s="107">
        <f>'ĐƠN GIÁ'!G1311</f>
        <v>238812.5</v>
      </c>
      <c r="F37" s="107">
        <f>'ĐƠN GIÁ'!F1334</f>
        <v>490500</v>
      </c>
      <c r="G37" s="12">
        <f t="shared" ref="G37" si="66">SUM(D37:F37)*15%</f>
        <v>179133.77437500001</v>
      </c>
      <c r="H37" s="12">
        <f t="shared" ref="H37" si="67">(D37+F37)*15%</f>
        <v>143311.89937499998</v>
      </c>
      <c r="I37" s="13">
        <f t="shared" si="56"/>
        <v>1373358.9368750001</v>
      </c>
      <c r="J37" s="13">
        <f t="shared" ref="J37" si="68">D37+F37+H37</f>
        <v>1098724.5618749999</v>
      </c>
    </row>
    <row r="38" spans="1:10" ht="49.5" x14ac:dyDescent="0.25">
      <c r="A38" s="10">
        <v>6</v>
      </c>
      <c r="B38" s="11" t="s">
        <v>317</v>
      </c>
      <c r="C38" s="14" t="s">
        <v>326</v>
      </c>
      <c r="D38" s="107">
        <f>'ĐƠN GIÁ'!H1356</f>
        <v>715250.25</v>
      </c>
      <c r="E38" s="107">
        <f>'ĐƠN GIÁ'!G1371</f>
        <v>102110.41666666666</v>
      </c>
      <c r="F38" s="107">
        <f>'ĐƠN GIÁ'!F1393</f>
        <v>514500</v>
      </c>
      <c r="G38" s="12">
        <f t="shared" ref="G38" si="69">SUM(D38:F38)*15%</f>
        <v>199779.09999999998</v>
      </c>
      <c r="H38" s="12">
        <f t="shared" ref="H38" si="70">(D38+F38)*15%</f>
        <v>184462.53750000001</v>
      </c>
      <c r="I38" s="13">
        <f t="shared" si="56"/>
        <v>1531639.7666666666</v>
      </c>
      <c r="J38" s="13">
        <f t="shared" ref="J38" si="71">D38+F38+H38</f>
        <v>1414212.7875000001</v>
      </c>
    </row>
    <row r="39" spans="1:10" ht="49.5" x14ac:dyDescent="0.25">
      <c r="A39" s="10">
        <v>7</v>
      </c>
      <c r="B39" s="11" t="s">
        <v>318</v>
      </c>
      <c r="C39" s="14" t="s">
        <v>326</v>
      </c>
      <c r="D39" s="107">
        <f>'ĐƠN GIÁ'!H1415</f>
        <v>967590.53820000007</v>
      </c>
      <c r="E39" s="107">
        <f>'ĐƠN GIÁ'!G1430</f>
        <v>102110.41666666666</v>
      </c>
      <c r="F39" s="107">
        <f>'ĐƠN GIÁ'!F1452</f>
        <v>514500</v>
      </c>
      <c r="G39" s="12">
        <f t="shared" ref="G39" si="72">SUM(D39:F39)*15%</f>
        <v>237630.14323000002</v>
      </c>
      <c r="H39" s="12">
        <f t="shared" ref="H39" si="73">(D39+F39)*15%</f>
        <v>222313.58073000002</v>
      </c>
      <c r="I39" s="13">
        <f t="shared" si="56"/>
        <v>1821831.0980966669</v>
      </c>
      <c r="J39" s="13">
        <f t="shared" ref="J39" si="74">D39+F39+H39</f>
        <v>1704404.1189300001</v>
      </c>
    </row>
    <row r="40" spans="1:10" ht="49.5" x14ac:dyDescent="0.25">
      <c r="A40" s="10">
        <v>8</v>
      </c>
      <c r="B40" s="11" t="s">
        <v>319</v>
      </c>
      <c r="C40" s="14" t="s">
        <v>326</v>
      </c>
      <c r="D40" s="107">
        <f>'ĐƠN GIÁ'!H1474</f>
        <v>1288022.6502</v>
      </c>
      <c r="E40" s="107">
        <f>'ĐƠN GIÁ'!G1488</f>
        <v>144045.83333333334</v>
      </c>
      <c r="F40" s="107">
        <f>'ĐƠN GIÁ'!F1510</f>
        <v>514500</v>
      </c>
      <c r="G40" s="12">
        <f t="shared" ref="G40" si="75">SUM(D40:F40)*15%</f>
        <v>291985.27252999996</v>
      </c>
      <c r="H40" s="12">
        <f t="shared" ref="H40" si="76">(D40+F40)*15%</f>
        <v>270378.39753000002</v>
      </c>
      <c r="I40" s="13">
        <f t="shared" ref="I40" si="77">SUM(D40:G40)</f>
        <v>2238553.7560633332</v>
      </c>
      <c r="J40" s="13">
        <f t="shared" ref="J40" si="78">D40+F40+H40</f>
        <v>2072901.04773</v>
      </c>
    </row>
    <row r="41" spans="1:10" ht="49.5" x14ac:dyDescent="0.25">
      <c r="A41" s="10">
        <v>9</v>
      </c>
      <c r="B41" s="11" t="s">
        <v>320</v>
      </c>
      <c r="C41" s="14" t="s">
        <v>326</v>
      </c>
      <c r="D41" s="107">
        <f>'ĐƠN GIÁ'!H1531</f>
        <v>1287450.45</v>
      </c>
      <c r="E41" s="107">
        <f>'ĐƠN GIÁ'!G1542</f>
        <v>254750</v>
      </c>
      <c r="F41" s="107">
        <f>'ĐƠN GIÁ'!F1563</f>
        <v>481100</v>
      </c>
      <c r="G41" s="12">
        <f t="shared" ref="G41" si="79">SUM(D41:F41)*15%</f>
        <v>303495.0675</v>
      </c>
      <c r="H41" s="12">
        <f t="shared" ref="H41" si="80">(D41+F41)*15%</f>
        <v>265282.5675</v>
      </c>
      <c r="I41" s="13">
        <f t="shared" ref="I41" si="81">SUM(D41:G41)</f>
        <v>2326795.5175000001</v>
      </c>
      <c r="J41" s="13">
        <f t="shared" ref="J41" si="82">D41+F41+H41</f>
        <v>2033833.0175000001</v>
      </c>
    </row>
    <row r="42" spans="1:10" ht="51.75" customHeight="1" x14ac:dyDescent="0.25">
      <c r="A42" s="10">
        <v>10</v>
      </c>
      <c r="B42" s="108" t="s">
        <v>322</v>
      </c>
      <c r="C42" s="14" t="s">
        <v>326</v>
      </c>
      <c r="D42" s="107">
        <f>'ĐƠN GIÁ'!H1584</f>
        <v>643725.22499999998</v>
      </c>
      <c r="E42" s="107">
        <f>'ĐƠN GIÁ'!G1599</f>
        <v>4164099</v>
      </c>
      <c r="F42" s="107">
        <f>'ĐƠN GIÁ'!F1620</f>
        <v>563150</v>
      </c>
      <c r="G42" s="12">
        <f t="shared" ref="G42" si="83">SUM(D42:F42)*15%</f>
        <v>805646.13374999992</v>
      </c>
      <c r="H42" s="12">
        <f t="shared" ref="H42" si="84">(D42+F42)*15%</f>
        <v>181031.28375</v>
      </c>
      <c r="I42" s="13">
        <f t="shared" ref="I42" si="85">SUM(D42:G42)</f>
        <v>6176620.3587499997</v>
      </c>
      <c r="J42" s="13">
        <f t="shared" ref="J42" si="86">D42+F42+H42</f>
        <v>1387906.50875</v>
      </c>
    </row>
    <row r="43" spans="1:10" ht="51.75" customHeight="1" x14ac:dyDescent="0.25">
      <c r="A43" s="10">
        <v>11</v>
      </c>
      <c r="B43" s="108" t="s">
        <v>323</v>
      </c>
      <c r="C43" s="14" t="s">
        <v>326</v>
      </c>
      <c r="D43" s="107">
        <f>'ĐƠN GIÁ'!H1642</f>
        <v>715250.25</v>
      </c>
      <c r="E43" s="107">
        <f>'ĐƠN GIÁ'!G1655</f>
        <v>142785.41666666666</v>
      </c>
      <c r="F43" s="107">
        <f>'ĐƠN GIÁ'!F1677</f>
        <v>452900</v>
      </c>
      <c r="G43" s="12">
        <f t="shared" ref="G43" si="87">SUM(D43:F43)*15%</f>
        <v>196640.34999999998</v>
      </c>
      <c r="H43" s="12">
        <f t="shared" ref="H43" si="88">(D43+F43)*15%</f>
        <v>175222.53750000001</v>
      </c>
      <c r="I43" s="13">
        <f t="shared" ref="I43" si="89">SUM(D43:G43)</f>
        <v>1507576.0166666666</v>
      </c>
      <c r="J43" s="13">
        <f t="shared" ref="J43" si="90">D43+F43+H43</f>
        <v>1343372.7875000001</v>
      </c>
    </row>
    <row r="44" spans="1:10" ht="56.25" customHeight="1" x14ac:dyDescent="0.25">
      <c r="A44" s="10">
        <v>12</v>
      </c>
      <c r="B44" s="108" t="s">
        <v>324</v>
      </c>
      <c r="C44" s="14" t="s">
        <v>326</v>
      </c>
      <c r="D44" s="107">
        <f>'ĐƠN GIÁ'!H1698</f>
        <v>4792176.6749999998</v>
      </c>
      <c r="E44" s="107">
        <f>'ĐƠN GIÁ'!G1710</f>
        <v>6161200</v>
      </c>
      <c r="F44" s="107">
        <f>'ĐƠN GIÁ'!F1731</f>
        <v>756000</v>
      </c>
      <c r="G44" s="12">
        <f t="shared" ref="G44" si="91">SUM(D44:F44)*15%</f>
        <v>1756406.50125</v>
      </c>
      <c r="H44" s="12">
        <f t="shared" ref="H44" si="92">(D44+F44)*15%</f>
        <v>832226.50124999997</v>
      </c>
      <c r="I44" s="13">
        <f t="shared" ref="I44" si="93">SUM(D44:G44)</f>
        <v>13465783.176250001</v>
      </c>
      <c r="J44" s="13">
        <f t="shared" ref="J44" si="94">D44+F44+H44</f>
        <v>6380403.1762499996</v>
      </c>
    </row>
    <row r="45" spans="1:10" ht="66" x14ac:dyDescent="0.25">
      <c r="A45" s="10">
        <v>13</v>
      </c>
      <c r="B45" s="108" t="s">
        <v>325</v>
      </c>
      <c r="C45" s="14" t="s">
        <v>326</v>
      </c>
      <c r="D45" s="107">
        <f>'ĐƠN GIÁ'!H1753</f>
        <v>4398789.0374999996</v>
      </c>
      <c r="E45" s="107">
        <f>'ĐƠN GIÁ'!G1768</f>
        <v>1342895.8333333335</v>
      </c>
      <c r="F45" s="107">
        <f>'ĐƠN GIÁ'!F1790</f>
        <v>551170</v>
      </c>
      <c r="G45" s="12">
        <f t="shared" ref="G45" si="95">SUM(D45:F45)*15%</f>
        <v>943928.23062499997</v>
      </c>
      <c r="H45" s="12">
        <f t="shared" ref="H45" si="96">(D45+F45)*15%</f>
        <v>742493.85562499997</v>
      </c>
      <c r="I45" s="13">
        <f t="shared" ref="I45" si="97">SUM(D45:G45)</f>
        <v>7236783.1014583334</v>
      </c>
      <c r="J45" s="13">
        <f t="shared" ref="J45" si="98">D45+F45+H45</f>
        <v>5692452.8931249995</v>
      </c>
    </row>
  </sheetData>
  <mergeCells count="11">
    <mergeCell ref="B7:J7"/>
    <mergeCell ref="B28:J28"/>
    <mergeCell ref="B32:J32"/>
    <mergeCell ref="A1:J1"/>
    <mergeCell ref="A2:J2"/>
    <mergeCell ref="I5:J5"/>
    <mergeCell ref="G5:H5"/>
    <mergeCell ref="D5:F5"/>
    <mergeCell ref="A5:A6"/>
    <mergeCell ref="B5:B6"/>
    <mergeCell ref="C5:C6"/>
  </mergeCells>
  <phoneticPr fontId="2" type="noConversion"/>
  <pageMargins left="0.28000000000000003" right="0.24" top="0.4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92"/>
  <sheetViews>
    <sheetView tabSelected="1" topLeftCell="A215" zoomScaleNormal="100" workbookViewId="0">
      <selection activeCell="G236" sqref="G236"/>
    </sheetView>
  </sheetViews>
  <sheetFormatPr defaultColWidth="8.85546875" defaultRowHeight="18.75" x14ac:dyDescent="0.3"/>
  <cols>
    <col min="1" max="1" width="6.140625" style="20" customWidth="1"/>
    <col min="2" max="2" width="19.28515625" style="15" customWidth="1"/>
    <col min="3" max="3" width="10.85546875" style="15" customWidth="1"/>
    <col min="4" max="4" width="11.7109375" style="15" customWidth="1"/>
    <col min="5" max="5" width="13.85546875" style="15" customWidth="1"/>
    <col min="6" max="6" width="11.140625" style="21" customWidth="1"/>
    <col min="7" max="7" width="11.5703125" style="21" customWidth="1"/>
    <col min="8" max="8" width="14.5703125" style="15" customWidth="1"/>
    <col min="9" max="9" width="19.5703125" style="16" bestFit="1" customWidth="1"/>
    <col min="10" max="10" width="21.5703125" style="16" customWidth="1"/>
    <col min="11" max="11" width="13.5703125" style="16" customWidth="1"/>
    <col min="12" max="12" width="12.5703125" style="16" customWidth="1"/>
    <col min="13" max="13" width="17.42578125" style="16" customWidth="1"/>
    <col min="14" max="14" width="14.85546875" style="16" customWidth="1"/>
    <col min="15" max="15" width="13.85546875" style="16" bestFit="1" customWidth="1"/>
    <col min="16" max="16" width="14.42578125" style="16" customWidth="1"/>
    <col min="17" max="17" width="8.85546875" style="16"/>
    <col min="18" max="16384" width="8.85546875" style="15"/>
  </cols>
  <sheetData>
    <row r="1" spans="1:8" ht="38.25" customHeight="1" x14ac:dyDescent="0.3">
      <c r="A1" s="91" t="s">
        <v>23</v>
      </c>
      <c r="B1" s="178" t="s">
        <v>43</v>
      </c>
      <c r="C1" s="179"/>
      <c r="D1" s="179"/>
      <c r="E1" s="179"/>
      <c r="F1" s="179"/>
      <c r="G1" s="179"/>
      <c r="H1" s="180"/>
    </row>
    <row r="2" spans="1:8" x14ac:dyDescent="0.3">
      <c r="A2" s="64">
        <v>1</v>
      </c>
      <c r="B2" s="174" t="s">
        <v>44</v>
      </c>
      <c r="C2" s="162"/>
      <c r="D2" s="162"/>
      <c r="E2" s="162"/>
      <c r="F2" s="162"/>
      <c r="G2" s="162"/>
      <c r="H2" s="163"/>
    </row>
    <row r="3" spans="1:8" x14ac:dyDescent="0.3">
      <c r="A3" s="164" t="s">
        <v>45</v>
      </c>
      <c r="B3" s="165"/>
      <c r="C3" s="165"/>
      <c r="D3" s="165"/>
      <c r="E3" s="165"/>
      <c r="F3" s="165"/>
      <c r="G3" s="165"/>
      <c r="H3" s="166"/>
    </row>
    <row r="4" spans="1:8" x14ac:dyDescent="0.3">
      <c r="A4" s="146" t="s">
        <v>60</v>
      </c>
      <c r="B4" s="146"/>
      <c r="C4" s="146"/>
      <c r="D4" s="146"/>
      <c r="E4" s="146"/>
      <c r="F4" s="146"/>
      <c r="G4" s="146"/>
      <c r="H4" s="47">
        <f>H12+G20+F30</f>
        <v>164443.125</v>
      </c>
    </row>
    <row r="5" spans="1:8" x14ac:dyDescent="0.3">
      <c r="A5" s="147" t="s">
        <v>61</v>
      </c>
      <c r="B5" s="148"/>
      <c r="C5" s="148"/>
      <c r="D5" s="148"/>
      <c r="E5" s="148"/>
      <c r="F5" s="148"/>
      <c r="G5" s="148"/>
      <c r="H5" s="149"/>
    </row>
    <row r="6" spans="1:8" x14ac:dyDescent="0.3">
      <c r="A6" s="150" t="s">
        <v>62</v>
      </c>
      <c r="B6" s="151"/>
      <c r="C6" s="151"/>
      <c r="D6" s="151"/>
      <c r="E6" s="151"/>
      <c r="F6" s="151"/>
      <c r="G6" s="151"/>
      <c r="H6" s="152"/>
    </row>
    <row r="7" spans="1:8" x14ac:dyDescent="0.3">
      <c r="A7" s="153" t="s">
        <v>0</v>
      </c>
      <c r="B7" s="154" t="s">
        <v>88</v>
      </c>
      <c r="C7" s="153" t="s">
        <v>63</v>
      </c>
      <c r="D7" s="153"/>
      <c r="E7" s="153"/>
      <c r="F7" s="153"/>
      <c r="G7" s="49"/>
      <c r="H7" s="49"/>
    </row>
    <row r="8" spans="1:8" ht="31.5" x14ac:dyDescent="0.3">
      <c r="A8" s="153"/>
      <c r="B8" s="153"/>
      <c r="C8" s="50" t="s">
        <v>87</v>
      </c>
      <c r="D8" s="51" t="s">
        <v>85</v>
      </c>
      <c r="E8" s="51" t="s">
        <v>84</v>
      </c>
      <c r="F8" s="50" t="s">
        <v>86</v>
      </c>
      <c r="G8" s="57" t="s">
        <v>83</v>
      </c>
      <c r="H8" s="49" t="s">
        <v>64</v>
      </c>
    </row>
    <row r="9" spans="1:8" ht="56.25" customHeight="1" x14ac:dyDescent="0.3">
      <c r="A9" s="30">
        <v>1</v>
      </c>
      <c r="B9" s="52" t="s">
        <v>65</v>
      </c>
      <c r="C9" s="30">
        <v>1</v>
      </c>
      <c r="D9" s="58" t="s">
        <v>89</v>
      </c>
      <c r="E9" s="53" t="s">
        <v>66</v>
      </c>
      <c r="F9" s="30">
        <v>6.25E-2</v>
      </c>
      <c r="G9" s="54">
        <f>'NHÂN CÔNG'!G7</f>
        <v>333450</v>
      </c>
      <c r="H9" s="54">
        <f>C9*F9*G9</f>
        <v>20840.625</v>
      </c>
    </row>
    <row r="10" spans="1:8" ht="47.25" x14ac:dyDescent="0.3">
      <c r="A10" s="30">
        <v>2</v>
      </c>
      <c r="B10" s="52" t="s">
        <v>67</v>
      </c>
      <c r="C10" s="30">
        <v>1</v>
      </c>
      <c r="D10" s="58" t="s">
        <v>89</v>
      </c>
      <c r="E10" s="53" t="s">
        <v>66</v>
      </c>
      <c r="F10" s="30">
        <v>6.25E-2</v>
      </c>
      <c r="G10" s="54">
        <f>'NHÂN CÔNG'!G7</f>
        <v>333450</v>
      </c>
      <c r="H10" s="54">
        <f t="shared" ref="H10" si="0">C10*F10*G10</f>
        <v>20840.625</v>
      </c>
    </row>
    <row r="11" spans="1:8" x14ac:dyDescent="0.3">
      <c r="A11" s="155" t="s">
        <v>68</v>
      </c>
      <c r="B11" s="156"/>
      <c r="C11" s="156"/>
      <c r="D11" s="156"/>
      <c r="E11" s="156"/>
      <c r="F11" s="156"/>
      <c r="G11" s="157"/>
      <c r="H11" s="54">
        <f>SUM(H9:H10)*0.1</f>
        <v>4168.125</v>
      </c>
    </row>
    <row r="12" spans="1:8" x14ac:dyDescent="0.3">
      <c r="A12" s="158" t="s">
        <v>69</v>
      </c>
      <c r="B12" s="158"/>
      <c r="C12" s="158"/>
      <c r="D12" s="158"/>
      <c r="E12" s="158"/>
      <c r="F12" s="158"/>
      <c r="G12" s="159"/>
      <c r="H12" s="55">
        <f>SUM(H9:H11)</f>
        <v>45849.375</v>
      </c>
    </row>
    <row r="13" spans="1:8" x14ac:dyDescent="0.3">
      <c r="A13" s="144" t="s">
        <v>70</v>
      </c>
      <c r="B13" s="144"/>
      <c r="C13" s="144"/>
      <c r="D13" s="144"/>
      <c r="E13" s="144"/>
      <c r="F13" s="144"/>
      <c r="G13" s="144"/>
      <c r="H13" s="160"/>
    </row>
    <row r="14" spans="1:8" ht="47.25" x14ac:dyDescent="0.3">
      <c r="A14" s="51" t="s">
        <v>0</v>
      </c>
      <c r="B14" s="51" t="s">
        <v>71</v>
      </c>
      <c r="C14" s="50" t="s">
        <v>72</v>
      </c>
      <c r="D14" s="51" t="s">
        <v>32</v>
      </c>
      <c r="E14" s="51" t="s">
        <v>73</v>
      </c>
      <c r="F14" s="57" t="s">
        <v>20</v>
      </c>
      <c r="G14" s="49" t="s">
        <v>64</v>
      </c>
      <c r="H14" s="56"/>
    </row>
    <row r="15" spans="1:8" ht="31.5" x14ac:dyDescent="0.3">
      <c r="A15" s="30">
        <v>1</v>
      </c>
      <c r="B15" s="29" t="s">
        <v>46</v>
      </c>
      <c r="C15" s="53" t="s">
        <v>74</v>
      </c>
      <c r="D15" s="30" t="s">
        <v>75</v>
      </c>
      <c r="E15" s="30">
        <v>0.125</v>
      </c>
      <c r="F15" s="54">
        <f>'THIẾT BỊ'!F7</f>
        <v>4750</v>
      </c>
      <c r="G15" s="54">
        <f t="shared" ref="G15:G19" si="1">F15*E15</f>
        <v>593.75</v>
      </c>
      <c r="H15" s="56"/>
    </row>
    <row r="16" spans="1:8" ht="31.5" x14ac:dyDescent="0.3">
      <c r="A16" s="30">
        <v>2</v>
      </c>
      <c r="B16" s="29" t="s">
        <v>3</v>
      </c>
      <c r="C16" s="53" t="s">
        <v>74</v>
      </c>
      <c r="D16" s="30" t="s">
        <v>75</v>
      </c>
      <c r="E16" s="30">
        <v>0.125</v>
      </c>
      <c r="F16" s="54">
        <f>'THIẾT BỊ'!F8</f>
        <v>12000</v>
      </c>
      <c r="G16" s="54">
        <f t="shared" si="1"/>
        <v>1500</v>
      </c>
      <c r="H16" s="56"/>
    </row>
    <row r="17" spans="1:14" ht="47.25" x14ac:dyDescent="0.3">
      <c r="A17" s="30">
        <v>3</v>
      </c>
      <c r="B17" s="29" t="s">
        <v>47</v>
      </c>
      <c r="C17" s="53" t="s">
        <v>76</v>
      </c>
      <c r="D17" s="30" t="s">
        <v>75</v>
      </c>
      <c r="E17" s="30">
        <v>0.125</v>
      </c>
      <c r="F17" s="54">
        <f>'THIẾT BỊ'!F9</f>
        <v>8000</v>
      </c>
      <c r="G17" s="54">
        <f t="shared" si="1"/>
        <v>1000</v>
      </c>
      <c r="H17" s="56"/>
    </row>
    <row r="18" spans="1:14" ht="31.5" x14ac:dyDescent="0.3">
      <c r="A18" s="30">
        <v>4</v>
      </c>
      <c r="B18" s="29" t="s">
        <v>48</v>
      </c>
      <c r="C18" s="53" t="s">
        <v>74</v>
      </c>
      <c r="D18" s="30" t="s">
        <v>38</v>
      </c>
      <c r="E18" s="30">
        <v>0.125</v>
      </c>
      <c r="F18" s="54">
        <f>'THIẾT BỊ'!F10</f>
        <v>72000</v>
      </c>
      <c r="G18" s="54">
        <f t="shared" si="1"/>
        <v>9000</v>
      </c>
      <c r="H18" s="56"/>
    </row>
    <row r="19" spans="1:14" ht="31.5" x14ac:dyDescent="0.3">
      <c r="A19" s="30">
        <v>5</v>
      </c>
      <c r="B19" s="63" t="s">
        <v>49</v>
      </c>
      <c r="C19" s="53" t="s">
        <v>74</v>
      </c>
      <c r="D19" s="30" t="s">
        <v>38</v>
      </c>
      <c r="E19" s="30">
        <v>0.125</v>
      </c>
      <c r="F19" s="54">
        <f>'THIẾT BỊ'!F11</f>
        <v>4000</v>
      </c>
      <c r="G19" s="54">
        <f t="shared" si="1"/>
        <v>500</v>
      </c>
      <c r="H19" s="56"/>
    </row>
    <row r="20" spans="1:14" x14ac:dyDescent="0.3">
      <c r="A20" s="141" t="s">
        <v>77</v>
      </c>
      <c r="B20" s="142"/>
      <c r="C20" s="142"/>
      <c r="D20" s="142"/>
      <c r="E20" s="142"/>
      <c r="F20" s="143"/>
      <c r="G20" s="55">
        <f>SUM(G15:G19)</f>
        <v>12593.75</v>
      </c>
      <c r="H20" s="56"/>
    </row>
    <row r="21" spans="1:14" x14ac:dyDescent="0.3">
      <c r="A21" s="144" t="s">
        <v>78</v>
      </c>
      <c r="B21" s="144"/>
      <c r="C21" s="144"/>
      <c r="D21" s="144"/>
      <c r="E21" s="144"/>
      <c r="F21" s="144"/>
      <c r="G21" s="56"/>
      <c r="H21" s="56"/>
    </row>
    <row r="22" spans="1:14" x14ac:dyDescent="0.3">
      <c r="A22" s="51" t="s">
        <v>0</v>
      </c>
      <c r="B22" s="66" t="s">
        <v>79</v>
      </c>
      <c r="C22" s="66" t="s">
        <v>32</v>
      </c>
      <c r="D22" s="66" t="s">
        <v>73</v>
      </c>
      <c r="E22" s="66" t="s">
        <v>16</v>
      </c>
      <c r="F22" s="67" t="s">
        <v>64</v>
      </c>
      <c r="G22" s="56"/>
      <c r="H22" s="56"/>
    </row>
    <row r="23" spans="1:14" x14ac:dyDescent="0.3">
      <c r="A23" s="30">
        <v>1</v>
      </c>
      <c r="B23" s="44" t="s">
        <v>51</v>
      </c>
      <c r="C23" s="43" t="s">
        <v>52</v>
      </c>
      <c r="D23" s="30">
        <v>1</v>
      </c>
      <c r="E23" s="45">
        <f>'VẬT LIỆU'!D7</f>
        <v>40000</v>
      </c>
      <c r="F23" s="48">
        <f>E23*D23</f>
        <v>40000</v>
      </c>
      <c r="G23" s="56"/>
      <c r="H23" s="56"/>
    </row>
    <row r="24" spans="1:14" x14ac:dyDescent="0.3">
      <c r="A24" s="30">
        <v>2</v>
      </c>
      <c r="B24" s="44" t="s">
        <v>39</v>
      </c>
      <c r="C24" s="43" t="s">
        <v>5</v>
      </c>
      <c r="D24" s="30">
        <v>0.1</v>
      </c>
      <c r="E24" s="45">
        <f>'VẬT LIỆU'!D8</f>
        <v>90000</v>
      </c>
      <c r="F24" s="48">
        <f t="shared" ref="F24:F28" si="2">E24*D24</f>
        <v>9000</v>
      </c>
      <c r="G24" s="56"/>
      <c r="H24" s="56"/>
    </row>
    <row r="25" spans="1:14" x14ac:dyDescent="0.3">
      <c r="A25" s="30">
        <v>3</v>
      </c>
      <c r="B25" s="44" t="s">
        <v>53</v>
      </c>
      <c r="C25" s="43" t="s">
        <v>6</v>
      </c>
      <c r="D25" s="30">
        <v>0.02</v>
      </c>
      <c r="E25" s="45">
        <f>'VẬT LIỆU'!D9</f>
        <v>800000</v>
      </c>
      <c r="F25" s="48">
        <f t="shared" si="2"/>
        <v>16000</v>
      </c>
      <c r="G25" s="56"/>
      <c r="H25" s="56"/>
    </row>
    <row r="26" spans="1:14" x14ac:dyDescent="0.3">
      <c r="A26" s="30">
        <v>4</v>
      </c>
      <c r="B26" s="44" t="s">
        <v>54</v>
      </c>
      <c r="C26" s="43" t="s">
        <v>6</v>
      </c>
      <c r="D26" s="30">
        <v>0.02</v>
      </c>
      <c r="E26" s="45">
        <f>'VẬT LIỆU'!D10</f>
        <v>1200000</v>
      </c>
      <c r="F26" s="48">
        <f t="shared" si="2"/>
        <v>24000</v>
      </c>
      <c r="G26" s="56"/>
      <c r="H26" s="56"/>
    </row>
    <row r="27" spans="1:14" x14ac:dyDescent="0.3">
      <c r="A27" s="30">
        <v>5</v>
      </c>
      <c r="B27" s="44" t="s">
        <v>55</v>
      </c>
      <c r="C27" s="43" t="s">
        <v>6</v>
      </c>
      <c r="D27" s="30">
        <v>0.1</v>
      </c>
      <c r="E27" s="45">
        <f>'VẬT LIỆU'!D11</f>
        <v>120000</v>
      </c>
      <c r="F27" s="48">
        <f t="shared" si="2"/>
        <v>12000</v>
      </c>
      <c r="G27" s="56"/>
      <c r="H27" s="56"/>
    </row>
    <row r="28" spans="1:14" x14ac:dyDescent="0.3">
      <c r="A28" s="30">
        <v>6</v>
      </c>
      <c r="B28" s="44" t="s">
        <v>56</v>
      </c>
      <c r="C28" s="43" t="s">
        <v>30</v>
      </c>
      <c r="D28" s="30">
        <v>0.1</v>
      </c>
      <c r="E28" s="45">
        <f>'VẬT LIỆU'!D12</f>
        <v>50000</v>
      </c>
      <c r="F28" s="48">
        <f t="shared" si="2"/>
        <v>5000</v>
      </c>
      <c r="G28" s="56"/>
      <c r="H28" s="56"/>
    </row>
    <row r="29" spans="1:14" x14ac:dyDescent="0.3">
      <c r="A29" s="30">
        <v>7</v>
      </c>
      <c r="B29" s="181" t="s">
        <v>57</v>
      </c>
      <c r="C29" s="182"/>
      <c r="D29" s="30" t="s">
        <v>58</v>
      </c>
      <c r="E29" s="45"/>
      <c r="F29" s="48"/>
      <c r="G29" s="56"/>
      <c r="H29" s="56"/>
    </row>
    <row r="30" spans="1:14" ht="18.75" customHeight="1" x14ac:dyDescent="0.3">
      <c r="A30" s="145" t="s">
        <v>80</v>
      </c>
      <c r="B30" s="145"/>
      <c r="C30" s="145"/>
      <c r="D30" s="145"/>
      <c r="E30" s="145"/>
      <c r="F30" s="55">
        <f>SUM(F23:F29)</f>
        <v>106000</v>
      </c>
      <c r="G30" s="56"/>
      <c r="H30" s="56"/>
    </row>
    <row r="31" spans="1:14" ht="18.75" customHeight="1" x14ac:dyDescent="0.3">
      <c r="A31" s="146" t="s">
        <v>81</v>
      </c>
      <c r="B31" s="146"/>
      <c r="C31" s="146"/>
      <c r="D31" s="146"/>
      <c r="E31" s="146"/>
      <c r="F31" s="146"/>
      <c r="G31" s="146"/>
      <c r="H31" s="47">
        <f>H4*0.15</f>
        <v>24666.46875</v>
      </c>
    </row>
    <row r="32" spans="1:14" x14ac:dyDescent="0.3">
      <c r="A32" s="146" t="s">
        <v>82</v>
      </c>
      <c r="B32" s="146"/>
      <c r="C32" s="146"/>
      <c r="D32" s="146"/>
      <c r="E32" s="146"/>
      <c r="F32" s="146"/>
      <c r="G32" s="146"/>
      <c r="H32" s="47">
        <f>H4+H31</f>
        <v>189109.59375</v>
      </c>
      <c r="I32" s="59"/>
      <c r="N32" s="59"/>
    </row>
    <row r="33" spans="1:16" x14ac:dyDescent="0.3">
      <c r="A33" s="175"/>
      <c r="B33" s="176"/>
      <c r="C33" s="176"/>
      <c r="D33" s="176"/>
      <c r="E33" s="176"/>
      <c r="F33" s="176"/>
      <c r="G33" s="176"/>
      <c r="H33" s="177"/>
      <c r="I33" s="59"/>
      <c r="N33" s="59"/>
    </row>
    <row r="34" spans="1:16" x14ac:dyDescent="0.3">
      <c r="A34" s="64">
        <v>2</v>
      </c>
      <c r="B34" s="174" t="s">
        <v>95</v>
      </c>
      <c r="C34" s="162"/>
      <c r="D34" s="162"/>
      <c r="E34" s="162"/>
      <c r="F34" s="162"/>
      <c r="G34" s="162"/>
      <c r="H34" s="163"/>
      <c r="I34" s="60"/>
      <c r="J34" s="17"/>
      <c r="K34" s="17"/>
      <c r="L34" s="61"/>
      <c r="N34" s="60"/>
      <c r="O34" s="17"/>
      <c r="P34" s="61"/>
    </row>
    <row r="35" spans="1:16" x14ac:dyDescent="0.3">
      <c r="A35" s="164" t="s">
        <v>96</v>
      </c>
      <c r="B35" s="165"/>
      <c r="C35" s="165"/>
      <c r="D35" s="165"/>
      <c r="E35" s="165"/>
      <c r="F35" s="165"/>
      <c r="G35" s="165"/>
      <c r="H35" s="166"/>
      <c r="I35" s="59"/>
      <c r="J35" s="61"/>
      <c r="K35" s="61"/>
      <c r="L35" s="62"/>
      <c r="N35" s="59"/>
      <c r="O35" s="61"/>
      <c r="P35" s="62"/>
    </row>
    <row r="36" spans="1:16" x14ac:dyDescent="0.3">
      <c r="A36" s="146" t="s">
        <v>60</v>
      </c>
      <c r="B36" s="146"/>
      <c r="C36" s="146"/>
      <c r="D36" s="146"/>
      <c r="E36" s="146"/>
      <c r="F36" s="146"/>
      <c r="G36" s="146"/>
      <c r="H36" s="47">
        <f>H46+G57+F76</f>
        <v>4223873.1375000002</v>
      </c>
      <c r="I36" s="59"/>
      <c r="J36" s="61"/>
      <c r="K36" s="61"/>
      <c r="L36" s="61"/>
      <c r="N36" s="59"/>
      <c r="O36" s="61"/>
      <c r="P36" s="61"/>
    </row>
    <row r="37" spans="1:16" x14ac:dyDescent="0.3">
      <c r="A37" s="147" t="s">
        <v>61</v>
      </c>
      <c r="B37" s="148"/>
      <c r="C37" s="148"/>
      <c r="D37" s="148"/>
      <c r="E37" s="148"/>
      <c r="F37" s="148"/>
      <c r="G37" s="148"/>
      <c r="H37" s="149"/>
    </row>
    <row r="38" spans="1:16" x14ac:dyDescent="0.3">
      <c r="A38" s="150" t="s">
        <v>62</v>
      </c>
      <c r="B38" s="151"/>
      <c r="C38" s="151"/>
      <c r="D38" s="151"/>
      <c r="E38" s="151"/>
      <c r="F38" s="151"/>
      <c r="G38" s="151"/>
      <c r="H38" s="152"/>
    </row>
    <row r="39" spans="1:16" x14ac:dyDescent="0.3">
      <c r="A39" s="153" t="s">
        <v>0</v>
      </c>
      <c r="B39" s="154" t="s">
        <v>88</v>
      </c>
      <c r="C39" s="153" t="s">
        <v>63</v>
      </c>
      <c r="D39" s="153"/>
      <c r="E39" s="153"/>
      <c r="F39" s="153"/>
      <c r="G39" s="49"/>
      <c r="H39" s="49"/>
    </row>
    <row r="40" spans="1:16" ht="31.5" x14ac:dyDescent="0.3">
      <c r="A40" s="153"/>
      <c r="B40" s="153"/>
      <c r="C40" s="50" t="s">
        <v>87</v>
      </c>
      <c r="D40" s="51" t="s">
        <v>85</v>
      </c>
      <c r="E40" s="51" t="s">
        <v>84</v>
      </c>
      <c r="F40" s="50" t="s">
        <v>86</v>
      </c>
      <c r="G40" s="57" t="s">
        <v>83</v>
      </c>
      <c r="H40" s="49" t="s">
        <v>64</v>
      </c>
    </row>
    <row r="41" spans="1:16" ht="47.25" x14ac:dyDescent="0.3">
      <c r="A41" s="170">
        <v>1</v>
      </c>
      <c r="B41" s="170" t="s">
        <v>90</v>
      </c>
      <c r="C41" s="30">
        <v>1</v>
      </c>
      <c r="D41" s="30" t="s">
        <v>91</v>
      </c>
      <c r="E41" s="53" t="s">
        <v>66</v>
      </c>
      <c r="F41" s="30">
        <v>0.125</v>
      </c>
      <c r="G41" s="54">
        <f>'NHÂN CÔNG'!G7</f>
        <v>333450</v>
      </c>
      <c r="H41" s="54">
        <f>C41*F41*G41</f>
        <v>41681.25</v>
      </c>
    </row>
    <row r="42" spans="1:16" ht="47.25" x14ac:dyDescent="0.3">
      <c r="A42" s="171"/>
      <c r="B42" s="171"/>
      <c r="C42" s="30">
        <v>1</v>
      </c>
      <c r="D42" s="30" t="s">
        <v>92</v>
      </c>
      <c r="E42" s="53" t="s">
        <v>93</v>
      </c>
      <c r="F42" s="30">
        <v>0.125</v>
      </c>
      <c r="G42" s="54">
        <f>'NHÂN CÔNG'!G6</f>
        <v>296770.5</v>
      </c>
      <c r="H42" s="54">
        <f t="shared" ref="H42:H44" si="3">C42*F42*G42</f>
        <v>37096.3125</v>
      </c>
    </row>
    <row r="43" spans="1:16" ht="47.25" x14ac:dyDescent="0.3">
      <c r="A43" s="170">
        <v>2</v>
      </c>
      <c r="B43" s="170" t="s">
        <v>94</v>
      </c>
      <c r="C43" s="30">
        <v>1</v>
      </c>
      <c r="D43" s="30" t="s">
        <v>91</v>
      </c>
      <c r="E43" s="53" t="s">
        <v>66</v>
      </c>
      <c r="F43" s="30">
        <v>0.125</v>
      </c>
      <c r="G43" s="54">
        <f>'NHÂN CÔNG'!G7</f>
        <v>333450</v>
      </c>
      <c r="H43" s="54">
        <f t="shared" si="3"/>
        <v>41681.25</v>
      </c>
    </row>
    <row r="44" spans="1:16" ht="47.25" x14ac:dyDescent="0.3">
      <c r="A44" s="171"/>
      <c r="B44" s="171"/>
      <c r="C44" s="30">
        <v>1</v>
      </c>
      <c r="D44" s="30" t="s">
        <v>92</v>
      </c>
      <c r="E44" s="53" t="s">
        <v>93</v>
      </c>
      <c r="F44" s="30">
        <v>0.125</v>
      </c>
      <c r="G44" s="54">
        <f>'NHÂN CÔNG'!G6</f>
        <v>296770.5</v>
      </c>
      <c r="H44" s="54">
        <f t="shared" si="3"/>
        <v>37096.3125</v>
      </c>
    </row>
    <row r="45" spans="1:16" x14ac:dyDescent="0.3">
      <c r="A45" s="155" t="s">
        <v>68</v>
      </c>
      <c r="B45" s="156"/>
      <c r="C45" s="156"/>
      <c r="D45" s="156"/>
      <c r="E45" s="156"/>
      <c r="F45" s="156"/>
      <c r="G45" s="157"/>
      <c r="H45" s="54">
        <f>SUM(H41:H44)*0.1</f>
        <v>15755.512500000001</v>
      </c>
    </row>
    <row r="46" spans="1:16" x14ac:dyDescent="0.3">
      <c r="A46" s="158" t="s">
        <v>69</v>
      </c>
      <c r="B46" s="158"/>
      <c r="C46" s="158"/>
      <c r="D46" s="158"/>
      <c r="E46" s="158"/>
      <c r="F46" s="158"/>
      <c r="G46" s="159"/>
      <c r="H46" s="55">
        <f>SUM(H41:H45)</f>
        <v>173310.63750000001</v>
      </c>
    </row>
    <row r="47" spans="1:16" x14ac:dyDescent="0.3">
      <c r="A47" s="144" t="s">
        <v>70</v>
      </c>
      <c r="B47" s="144"/>
      <c r="C47" s="144"/>
      <c r="D47" s="144"/>
      <c r="E47" s="144"/>
      <c r="F47" s="144"/>
      <c r="G47" s="144"/>
      <c r="H47" s="160"/>
    </row>
    <row r="48" spans="1:16" ht="47.25" x14ac:dyDescent="0.3">
      <c r="A48" s="51" t="s">
        <v>0</v>
      </c>
      <c r="B48" s="51" t="s">
        <v>71</v>
      </c>
      <c r="C48" s="50" t="s">
        <v>72</v>
      </c>
      <c r="D48" s="51" t="s">
        <v>32</v>
      </c>
      <c r="E48" s="51" t="s">
        <v>73</v>
      </c>
      <c r="F48" s="57" t="s">
        <v>20</v>
      </c>
      <c r="G48" s="49" t="s">
        <v>64</v>
      </c>
      <c r="H48" s="56"/>
    </row>
    <row r="49" spans="1:8" ht="31.5" x14ac:dyDescent="0.3">
      <c r="A49" s="30">
        <v>1</v>
      </c>
      <c r="B49" s="29" t="s">
        <v>97</v>
      </c>
      <c r="C49" s="53" t="s">
        <v>74</v>
      </c>
      <c r="D49" s="30" t="s">
        <v>75</v>
      </c>
      <c r="E49" s="30">
        <v>0.5</v>
      </c>
      <c r="F49" s="54">
        <f>'THIẾT BỊ'!F12</f>
        <v>1500</v>
      </c>
      <c r="G49" s="54">
        <f t="shared" ref="G49:G56" si="4">F49*E49</f>
        <v>750</v>
      </c>
      <c r="H49" s="56"/>
    </row>
    <row r="50" spans="1:8" ht="126" x14ac:dyDescent="0.3">
      <c r="A50" s="30">
        <v>2</v>
      </c>
      <c r="B50" s="38" t="s">
        <v>98</v>
      </c>
      <c r="C50" s="53" t="s">
        <v>99</v>
      </c>
      <c r="D50" s="30" t="s">
        <v>75</v>
      </c>
      <c r="E50" s="30">
        <v>0.125</v>
      </c>
      <c r="F50" s="54">
        <f>'THIẾT BỊ'!F13</f>
        <v>125000</v>
      </c>
      <c r="G50" s="54">
        <f t="shared" si="4"/>
        <v>15625</v>
      </c>
      <c r="H50" s="56"/>
    </row>
    <row r="51" spans="1:8" ht="78.75" x14ac:dyDescent="0.3">
      <c r="A51" s="30">
        <v>3</v>
      </c>
      <c r="B51" s="38" t="s">
        <v>100</v>
      </c>
      <c r="C51" s="53" t="s">
        <v>101</v>
      </c>
      <c r="D51" s="30" t="s">
        <v>75</v>
      </c>
      <c r="E51" s="30">
        <v>0.125</v>
      </c>
      <c r="F51" s="54">
        <f>'THIẾT BỊ'!F14</f>
        <v>27500</v>
      </c>
      <c r="G51" s="54">
        <f t="shared" si="4"/>
        <v>3437.5</v>
      </c>
      <c r="H51" s="56"/>
    </row>
    <row r="52" spans="1:8" ht="94.5" x14ac:dyDescent="0.3">
      <c r="A52" s="30">
        <v>4</v>
      </c>
      <c r="B52" s="38" t="s">
        <v>102</v>
      </c>
      <c r="C52" s="53" t="s">
        <v>103</v>
      </c>
      <c r="D52" s="30" t="s">
        <v>4</v>
      </c>
      <c r="E52" s="30">
        <v>0.125</v>
      </c>
      <c r="F52" s="54">
        <f>'THIẾT BỊ'!F15</f>
        <v>125000</v>
      </c>
      <c r="G52" s="54">
        <f t="shared" si="4"/>
        <v>15625</v>
      </c>
      <c r="H52" s="56"/>
    </row>
    <row r="53" spans="1:8" ht="94.5" x14ac:dyDescent="0.3">
      <c r="A53" s="30">
        <v>5</v>
      </c>
      <c r="B53" s="38" t="s">
        <v>108</v>
      </c>
      <c r="C53" s="53" t="s">
        <v>104</v>
      </c>
      <c r="D53" s="30" t="s">
        <v>4</v>
      </c>
      <c r="E53" s="30">
        <v>0.125</v>
      </c>
      <c r="F53" s="54">
        <f>'THIẾT BỊ'!F16</f>
        <v>2000</v>
      </c>
      <c r="G53" s="54">
        <f t="shared" si="4"/>
        <v>250</v>
      </c>
      <c r="H53" s="56"/>
    </row>
    <row r="54" spans="1:8" ht="31.5" x14ac:dyDescent="0.3">
      <c r="A54" s="30">
        <v>6</v>
      </c>
      <c r="B54" s="29" t="s">
        <v>105</v>
      </c>
      <c r="C54" s="53" t="s">
        <v>74</v>
      </c>
      <c r="D54" s="30" t="s">
        <v>4</v>
      </c>
      <c r="E54" s="30">
        <v>0.125</v>
      </c>
      <c r="F54" s="54">
        <f>'THIẾT BỊ'!F17</f>
        <v>1750</v>
      </c>
      <c r="G54" s="54">
        <f t="shared" si="4"/>
        <v>218.75</v>
      </c>
      <c r="H54" s="56"/>
    </row>
    <row r="55" spans="1:8" ht="31.5" x14ac:dyDescent="0.3">
      <c r="A55" s="30">
        <v>7</v>
      </c>
      <c r="B55" s="38" t="s">
        <v>106</v>
      </c>
      <c r="C55" s="53" t="s">
        <v>74</v>
      </c>
      <c r="D55" s="30" t="s">
        <v>4</v>
      </c>
      <c r="E55" s="30">
        <v>0.25</v>
      </c>
      <c r="F55" s="54">
        <f>'THIẾT BỊ'!F18</f>
        <v>2000</v>
      </c>
      <c r="G55" s="54">
        <f t="shared" si="4"/>
        <v>500</v>
      </c>
      <c r="H55" s="56"/>
    </row>
    <row r="56" spans="1:8" ht="31.5" x14ac:dyDescent="0.3">
      <c r="A56" s="30">
        <v>8</v>
      </c>
      <c r="B56" s="38" t="s">
        <v>107</v>
      </c>
      <c r="C56" s="53" t="s">
        <v>74</v>
      </c>
      <c r="D56" s="30" t="s">
        <v>38</v>
      </c>
      <c r="E56" s="30">
        <v>0.125</v>
      </c>
      <c r="F56" s="54">
        <f>'THIẾT BỊ'!F19</f>
        <v>1250</v>
      </c>
      <c r="G56" s="54">
        <f t="shared" si="4"/>
        <v>156.25</v>
      </c>
      <c r="H56" s="56"/>
    </row>
    <row r="57" spans="1:8" x14ac:dyDescent="0.3">
      <c r="A57" s="141" t="s">
        <v>77</v>
      </c>
      <c r="B57" s="142"/>
      <c r="C57" s="142"/>
      <c r="D57" s="142"/>
      <c r="E57" s="142"/>
      <c r="F57" s="143"/>
      <c r="G57" s="55">
        <f>SUM(G49:G56)</f>
        <v>36562.5</v>
      </c>
      <c r="H57" s="56"/>
    </row>
    <row r="58" spans="1:8" x14ac:dyDescent="0.3">
      <c r="A58" s="144" t="s">
        <v>78</v>
      </c>
      <c r="B58" s="144"/>
      <c r="C58" s="144"/>
      <c r="D58" s="144"/>
      <c r="E58" s="144"/>
      <c r="F58" s="144"/>
      <c r="G58" s="56"/>
      <c r="H58" s="56"/>
    </row>
    <row r="59" spans="1:8" x14ac:dyDescent="0.3">
      <c r="A59" s="51" t="s">
        <v>0</v>
      </c>
      <c r="B59" s="66" t="s">
        <v>79</v>
      </c>
      <c r="C59" s="66" t="s">
        <v>32</v>
      </c>
      <c r="D59" s="66" t="s">
        <v>73</v>
      </c>
      <c r="E59" s="66" t="s">
        <v>16</v>
      </c>
      <c r="F59" s="67" t="s">
        <v>64</v>
      </c>
      <c r="G59" s="56"/>
      <c r="H59" s="56"/>
    </row>
    <row r="60" spans="1:8" ht="47.25" x14ac:dyDescent="0.3">
      <c r="A60" s="30">
        <v>1</v>
      </c>
      <c r="B60" s="68" t="s">
        <v>130</v>
      </c>
      <c r="C60" s="43" t="s">
        <v>109</v>
      </c>
      <c r="D60" s="30">
        <v>2</v>
      </c>
      <c r="E60" s="72">
        <f>'VẬT LIỆU'!D14</f>
        <v>260000</v>
      </c>
      <c r="F60" s="73">
        <f>E60*D60</f>
        <v>520000</v>
      </c>
      <c r="G60" s="56"/>
      <c r="H60" s="56"/>
    </row>
    <row r="61" spans="1:8" ht="46.5" customHeight="1" x14ac:dyDescent="0.3">
      <c r="A61" s="30">
        <v>2</v>
      </c>
      <c r="B61" s="68" t="s">
        <v>110</v>
      </c>
      <c r="C61" s="43" t="s">
        <v>111</v>
      </c>
      <c r="D61" s="30">
        <v>2</v>
      </c>
      <c r="E61" s="72">
        <f>'VẬT LIỆU'!D15</f>
        <v>164000</v>
      </c>
      <c r="F61" s="73">
        <f t="shared" ref="F61:F75" si="5">E61*D61</f>
        <v>328000</v>
      </c>
      <c r="G61" s="56"/>
      <c r="H61" s="56"/>
    </row>
    <row r="62" spans="1:8" ht="36.75" customHeight="1" x14ac:dyDescent="0.3">
      <c r="A62" s="30">
        <v>3</v>
      </c>
      <c r="B62" s="68" t="s">
        <v>112</v>
      </c>
      <c r="C62" s="43" t="s">
        <v>111</v>
      </c>
      <c r="D62" s="30">
        <v>0.06</v>
      </c>
      <c r="E62" s="72">
        <f>'VẬT LIỆU'!D16</f>
        <v>370000</v>
      </c>
      <c r="F62" s="73">
        <f t="shared" si="5"/>
        <v>22200</v>
      </c>
      <c r="G62" s="56"/>
      <c r="H62" s="56"/>
    </row>
    <row r="63" spans="1:8" ht="31.5" x14ac:dyDescent="0.3">
      <c r="A63" s="30">
        <v>4</v>
      </c>
      <c r="B63" s="68" t="s">
        <v>129</v>
      </c>
      <c r="C63" s="43" t="s">
        <v>113</v>
      </c>
      <c r="D63" s="30">
        <v>2</v>
      </c>
      <c r="E63" s="72">
        <f>'VẬT LIỆU'!D17</f>
        <v>600000</v>
      </c>
      <c r="F63" s="73">
        <f t="shared" si="5"/>
        <v>1200000</v>
      </c>
      <c r="G63" s="56"/>
      <c r="H63" s="56"/>
    </row>
    <row r="64" spans="1:8" ht="31.5" x14ac:dyDescent="0.3">
      <c r="A64" s="30">
        <v>5</v>
      </c>
      <c r="B64" s="68" t="s">
        <v>128</v>
      </c>
      <c r="C64" s="43" t="s">
        <v>113</v>
      </c>
      <c r="D64" s="30">
        <v>0.06</v>
      </c>
      <c r="E64" s="72">
        <f>'VẬT LIỆU'!D19</f>
        <v>300000</v>
      </c>
      <c r="F64" s="73">
        <f t="shared" si="5"/>
        <v>18000</v>
      </c>
      <c r="G64" s="56"/>
      <c r="H64" s="56"/>
    </row>
    <row r="65" spans="1:8" x14ac:dyDescent="0.3">
      <c r="A65" s="30">
        <v>6</v>
      </c>
      <c r="B65" s="69" t="s">
        <v>114</v>
      </c>
      <c r="C65" s="43" t="s">
        <v>30</v>
      </c>
      <c r="D65" s="30">
        <v>0.06</v>
      </c>
      <c r="E65" s="72">
        <f>'VẬT LIỆU'!D20</f>
        <v>250000</v>
      </c>
      <c r="F65" s="73">
        <f t="shared" si="5"/>
        <v>15000</v>
      </c>
      <c r="G65" s="56"/>
      <c r="H65" s="56"/>
    </row>
    <row r="66" spans="1:8" x14ac:dyDescent="0.3">
      <c r="A66" s="30">
        <v>7</v>
      </c>
      <c r="B66" s="69" t="s">
        <v>115</v>
      </c>
      <c r="C66" s="43" t="s">
        <v>113</v>
      </c>
      <c r="D66" s="30">
        <v>10</v>
      </c>
      <c r="E66" s="72">
        <f>'VẬT LIỆU'!D21</f>
        <v>150000</v>
      </c>
      <c r="F66" s="73">
        <f t="shared" si="5"/>
        <v>1500000</v>
      </c>
      <c r="G66" s="56"/>
      <c r="H66" s="56"/>
    </row>
    <row r="67" spans="1:8" ht="31.5" x14ac:dyDescent="0.3">
      <c r="A67" s="30">
        <v>8</v>
      </c>
      <c r="B67" s="68" t="s">
        <v>127</v>
      </c>
      <c r="C67" s="43" t="s">
        <v>30</v>
      </c>
      <c r="D67" s="30">
        <v>10</v>
      </c>
      <c r="E67" s="72">
        <f>'VẬT LIỆU'!D22</f>
        <v>15000</v>
      </c>
      <c r="F67" s="73">
        <f t="shared" si="5"/>
        <v>150000</v>
      </c>
      <c r="G67" s="56"/>
      <c r="H67" s="56"/>
    </row>
    <row r="68" spans="1:8" x14ac:dyDescent="0.3">
      <c r="A68" s="30">
        <v>9</v>
      </c>
      <c r="B68" s="69" t="s">
        <v>116</v>
      </c>
      <c r="C68" s="43" t="s">
        <v>117</v>
      </c>
      <c r="D68" s="30">
        <v>1</v>
      </c>
      <c r="E68" s="72">
        <f>'VẬT LIỆU'!D23</f>
        <v>50000</v>
      </c>
      <c r="F68" s="73">
        <f t="shared" si="5"/>
        <v>50000</v>
      </c>
      <c r="G68" s="56"/>
      <c r="H68" s="56"/>
    </row>
    <row r="69" spans="1:8" x14ac:dyDescent="0.3">
      <c r="A69" s="30">
        <v>10</v>
      </c>
      <c r="B69" s="69" t="s">
        <v>118</v>
      </c>
      <c r="C69" s="43" t="s">
        <v>30</v>
      </c>
      <c r="D69" s="30">
        <v>0.03</v>
      </c>
      <c r="E69" s="72">
        <f>'VẬT LIỆU'!D24</f>
        <v>60000</v>
      </c>
      <c r="F69" s="73">
        <f t="shared" si="5"/>
        <v>1800</v>
      </c>
      <c r="G69" s="56"/>
      <c r="H69" s="56"/>
    </row>
    <row r="70" spans="1:8" x14ac:dyDescent="0.3">
      <c r="A70" s="30">
        <v>11</v>
      </c>
      <c r="B70" s="69" t="s">
        <v>51</v>
      </c>
      <c r="C70" s="43" t="s">
        <v>52</v>
      </c>
      <c r="D70" s="30">
        <v>1</v>
      </c>
      <c r="E70" s="72">
        <f>'VẬT LIỆU'!D7</f>
        <v>40000</v>
      </c>
      <c r="F70" s="73">
        <f t="shared" si="5"/>
        <v>40000</v>
      </c>
      <c r="G70" s="56"/>
      <c r="H70" s="56"/>
    </row>
    <row r="71" spans="1:8" x14ac:dyDescent="0.3">
      <c r="A71" s="30">
        <v>12</v>
      </c>
      <c r="B71" s="69" t="s">
        <v>119</v>
      </c>
      <c r="C71" s="43" t="s">
        <v>120</v>
      </c>
      <c r="D71" s="30">
        <v>2</v>
      </c>
      <c r="E71" s="72">
        <f>'VẬT LIỆU'!D25</f>
        <v>15000</v>
      </c>
      <c r="F71" s="73">
        <f t="shared" si="5"/>
        <v>30000</v>
      </c>
      <c r="G71" s="56"/>
      <c r="H71" s="56"/>
    </row>
    <row r="72" spans="1:8" x14ac:dyDescent="0.3">
      <c r="A72" s="30">
        <v>13</v>
      </c>
      <c r="B72" s="69" t="s">
        <v>121</v>
      </c>
      <c r="C72" s="43" t="s">
        <v>122</v>
      </c>
      <c r="D72" s="30">
        <v>1</v>
      </c>
      <c r="E72" s="72">
        <f>'VẬT LIỆU'!D26</f>
        <v>32000</v>
      </c>
      <c r="F72" s="73">
        <f t="shared" si="5"/>
        <v>32000</v>
      </c>
      <c r="G72" s="56"/>
      <c r="H72" s="56"/>
    </row>
    <row r="73" spans="1:8" ht="78.75" x14ac:dyDescent="0.3">
      <c r="A73" s="30">
        <v>14</v>
      </c>
      <c r="B73" s="68" t="s">
        <v>125</v>
      </c>
      <c r="C73" s="43" t="s">
        <v>30</v>
      </c>
      <c r="D73" s="30">
        <v>2</v>
      </c>
      <c r="E73" s="72">
        <f>'VẬT LIỆU'!D27</f>
        <v>25000</v>
      </c>
      <c r="F73" s="73">
        <f t="shared" si="5"/>
        <v>50000</v>
      </c>
      <c r="G73" s="56"/>
      <c r="H73" s="56"/>
    </row>
    <row r="74" spans="1:8" x14ac:dyDescent="0.3">
      <c r="A74" s="30">
        <v>15</v>
      </c>
      <c r="B74" s="69" t="s">
        <v>123</v>
      </c>
      <c r="C74" s="43" t="s">
        <v>30</v>
      </c>
      <c r="D74" s="30">
        <v>10</v>
      </c>
      <c r="E74" s="72">
        <f>'VẬT LIỆU'!D28</f>
        <v>1500</v>
      </c>
      <c r="F74" s="73">
        <f t="shared" si="5"/>
        <v>15000</v>
      </c>
      <c r="G74" s="56"/>
      <c r="H74" s="56"/>
    </row>
    <row r="75" spans="1:8" ht="31.5" x14ac:dyDescent="0.3">
      <c r="A75" s="30">
        <v>16</v>
      </c>
      <c r="B75" s="68" t="s">
        <v>126</v>
      </c>
      <c r="C75" s="43" t="s">
        <v>120</v>
      </c>
      <c r="D75" s="30">
        <v>7</v>
      </c>
      <c r="E75" s="72">
        <f>'VẬT LIỆU'!D29</f>
        <v>6000</v>
      </c>
      <c r="F75" s="73">
        <f t="shared" si="5"/>
        <v>42000</v>
      </c>
      <c r="G75" s="56"/>
      <c r="H75" s="56"/>
    </row>
    <row r="76" spans="1:8" x14ac:dyDescent="0.3">
      <c r="A76" s="145" t="s">
        <v>80</v>
      </c>
      <c r="B76" s="145"/>
      <c r="C76" s="145"/>
      <c r="D76" s="145"/>
      <c r="E76" s="145"/>
      <c r="F76" s="55">
        <f>SUM(F60:F75)</f>
        <v>4014000</v>
      </c>
      <c r="G76" s="56"/>
      <c r="H76" s="56"/>
    </row>
    <row r="77" spans="1:8" x14ac:dyDescent="0.3">
      <c r="A77" s="146" t="s">
        <v>81</v>
      </c>
      <c r="B77" s="146"/>
      <c r="C77" s="146"/>
      <c r="D77" s="146"/>
      <c r="E77" s="146"/>
      <c r="F77" s="146"/>
      <c r="G77" s="146"/>
      <c r="H77" s="47">
        <f>H36*0.15</f>
        <v>633580.97062499996</v>
      </c>
    </row>
    <row r="78" spans="1:8" x14ac:dyDescent="0.3">
      <c r="A78" s="146" t="s">
        <v>82</v>
      </c>
      <c r="B78" s="146"/>
      <c r="C78" s="146"/>
      <c r="D78" s="146"/>
      <c r="E78" s="146"/>
      <c r="F78" s="146"/>
      <c r="G78" s="146"/>
      <c r="H78" s="47">
        <f>H36+H77</f>
        <v>4857454.1081250003</v>
      </c>
    </row>
    <row r="80" spans="1:8" x14ac:dyDescent="0.3">
      <c r="A80" s="64">
        <v>3</v>
      </c>
      <c r="B80" s="174" t="s">
        <v>134</v>
      </c>
      <c r="C80" s="162"/>
      <c r="D80" s="162"/>
      <c r="E80" s="162"/>
      <c r="F80" s="162"/>
      <c r="G80" s="162"/>
      <c r="H80" s="163"/>
    </row>
    <row r="81" spans="1:8" x14ac:dyDescent="0.3">
      <c r="A81" s="164" t="s">
        <v>135</v>
      </c>
      <c r="B81" s="165"/>
      <c r="C81" s="165"/>
      <c r="D81" s="165"/>
      <c r="E81" s="165"/>
      <c r="F81" s="165"/>
      <c r="G81" s="165"/>
      <c r="H81" s="166"/>
    </row>
    <row r="82" spans="1:8" x14ac:dyDescent="0.3">
      <c r="A82" s="146" t="s">
        <v>60</v>
      </c>
      <c r="B82" s="146"/>
      <c r="C82" s="146"/>
      <c r="D82" s="146"/>
      <c r="E82" s="146"/>
      <c r="F82" s="146"/>
      <c r="G82" s="146"/>
      <c r="H82" s="47">
        <f>H90+G101+F114</f>
        <v>13102006.800000001</v>
      </c>
    </row>
    <row r="83" spans="1:8" x14ac:dyDescent="0.3">
      <c r="A83" s="147" t="s">
        <v>61</v>
      </c>
      <c r="B83" s="148"/>
      <c r="C83" s="148"/>
      <c r="D83" s="148"/>
      <c r="E83" s="148"/>
      <c r="F83" s="148"/>
      <c r="G83" s="148"/>
      <c r="H83" s="149"/>
    </row>
    <row r="84" spans="1:8" x14ac:dyDescent="0.3">
      <c r="A84" s="150" t="s">
        <v>62</v>
      </c>
      <c r="B84" s="151"/>
      <c r="C84" s="151"/>
      <c r="D84" s="151"/>
      <c r="E84" s="151"/>
      <c r="F84" s="151"/>
      <c r="G84" s="151"/>
      <c r="H84" s="152"/>
    </row>
    <row r="85" spans="1:8" x14ac:dyDescent="0.3">
      <c r="A85" s="153" t="s">
        <v>0</v>
      </c>
      <c r="B85" s="154" t="s">
        <v>88</v>
      </c>
      <c r="C85" s="153" t="s">
        <v>63</v>
      </c>
      <c r="D85" s="153"/>
      <c r="E85" s="153"/>
      <c r="F85" s="153"/>
      <c r="G85" s="49"/>
      <c r="H85" s="49"/>
    </row>
    <row r="86" spans="1:8" ht="31.5" x14ac:dyDescent="0.3">
      <c r="A86" s="153"/>
      <c r="B86" s="153"/>
      <c r="C86" s="50" t="s">
        <v>87</v>
      </c>
      <c r="D86" s="51" t="s">
        <v>85</v>
      </c>
      <c r="E86" s="51" t="s">
        <v>84</v>
      </c>
      <c r="F86" s="50" t="s">
        <v>86</v>
      </c>
      <c r="G86" s="57" t="s">
        <v>83</v>
      </c>
      <c r="H86" s="49" t="s">
        <v>64</v>
      </c>
    </row>
    <row r="87" spans="1:8" ht="47.25" x14ac:dyDescent="0.3">
      <c r="A87" s="30">
        <v>1</v>
      </c>
      <c r="B87" s="74" t="s">
        <v>136</v>
      </c>
      <c r="C87" s="30">
        <v>1</v>
      </c>
      <c r="D87" s="30" t="s">
        <v>91</v>
      </c>
      <c r="E87" s="53" t="s">
        <v>66</v>
      </c>
      <c r="F87" s="30">
        <v>1</v>
      </c>
      <c r="G87" s="54">
        <f>'NHÂN CÔNG'!G7</f>
        <v>333450</v>
      </c>
      <c r="H87" s="54">
        <f>C87*F87*G87</f>
        <v>333450</v>
      </c>
    </row>
    <row r="88" spans="1:8" ht="47.25" x14ac:dyDescent="0.3">
      <c r="A88" s="30">
        <v>2</v>
      </c>
      <c r="B88" s="53" t="s">
        <v>137</v>
      </c>
      <c r="C88" s="30">
        <v>6</v>
      </c>
      <c r="D88" s="58" t="s">
        <v>138</v>
      </c>
      <c r="E88" s="53" t="s">
        <v>93</v>
      </c>
      <c r="F88" s="30">
        <v>6</v>
      </c>
      <c r="G88" s="54">
        <f>'NHÂN CÔNG'!G6</f>
        <v>296770.5</v>
      </c>
      <c r="H88" s="54">
        <f t="shared" ref="H88" si="6">C88*F88*G88</f>
        <v>10683738</v>
      </c>
    </row>
    <row r="89" spans="1:8" x14ac:dyDescent="0.3">
      <c r="A89" s="155" t="s">
        <v>68</v>
      </c>
      <c r="B89" s="156"/>
      <c r="C89" s="156"/>
      <c r="D89" s="156"/>
      <c r="E89" s="156"/>
      <c r="F89" s="156"/>
      <c r="G89" s="157"/>
      <c r="H89" s="54">
        <f>SUM(H87:H88)*0.1</f>
        <v>1101718.8</v>
      </c>
    </row>
    <row r="90" spans="1:8" x14ac:dyDescent="0.3">
      <c r="A90" s="158" t="s">
        <v>69</v>
      </c>
      <c r="B90" s="158"/>
      <c r="C90" s="158"/>
      <c r="D90" s="158"/>
      <c r="E90" s="158"/>
      <c r="F90" s="158"/>
      <c r="G90" s="159"/>
      <c r="H90" s="55">
        <f>SUM(H87:H89)</f>
        <v>12118906.800000001</v>
      </c>
    </row>
    <row r="91" spans="1:8" x14ac:dyDescent="0.3">
      <c r="A91" s="144" t="s">
        <v>70</v>
      </c>
      <c r="B91" s="144"/>
      <c r="C91" s="144"/>
      <c r="D91" s="144"/>
      <c r="E91" s="144"/>
      <c r="F91" s="144"/>
      <c r="G91" s="144"/>
      <c r="H91" s="160"/>
    </row>
    <row r="92" spans="1:8" ht="47.25" x14ac:dyDescent="0.3">
      <c r="A92" s="51" t="s">
        <v>0</v>
      </c>
      <c r="B92" s="51" t="s">
        <v>71</v>
      </c>
      <c r="C92" s="50" t="s">
        <v>72</v>
      </c>
      <c r="D92" s="51" t="s">
        <v>32</v>
      </c>
      <c r="E92" s="51" t="s">
        <v>73</v>
      </c>
      <c r="F92" s="57" t="s">
        <v>20</v>
      </c>
      <c r="G92" s="49" t="s">
        <v>64</v>
      </c>
      <c r="H92" s="56"/>
    </row>
    <row r="93" spans="1:8" ht="31.5" x14ac:dyDescent="0.3">
      <c r="A93" s="30">
        <v>1</v>
      </c>
      <c r="B93" s="29" t="s">
        <v>3</v>
      </c>
      <c r="C93" s="53" t="s">
        <v>74</v>
      </c>
      <c r="D93" s="30" t="s">
        <v>75</v>
      </c>
      <c r="E93" s="30">
        <v>6</v>
      </c>
      <c r="F93" s="54">
        <f>'THIẾT BỊ'!F8</f>
        <v>12000</v>
      </c>
      <c r="G93" s="54">
        <f t="shared" ref="G93:G100" si="7">F93*E93</f>
        <v>72000</v>
      </c>
      <c r="H93" s="56"/>
    </row>
    <row r="94" spans="1:8" ht="31.5" x14ac:dyDescent="0.3">
      <c r="A94" s="30">
        <v>2</v>
      </c>
      <c r="B94" s="38" t="s">
        <v>139</v>
      </c>
      <c r="C94" s="53" t="s">
        <v>74</v>
      </c>
      <c r="D94" s="30" t="s">
        <v>75</v>
      </c>
      <c r="E94" s="30">
        <v>1</v>
      </c>
      <c r="F94" s="54">
        <f>'THIẾT BỊ'!F20</f>
        <v>14400</v>
      </c>
      <c r="G94" s="54">
        <f t="shared" si="7"/>
        <v>14400</v>
      </c>
      <c r="H94" s="56"/>
    </row>
    <row r="95" spans="1:8" ht="47.25" x14ac:dyDescent="0.3">
      <c r="A95" s="30">
        <v>3</v>
      </c>
      <c r="B95" s="29" t="s">
        <v>47</v>
      </c>
      <c r="C95" s="53" t="s">
        <v>76</v>
      </c>
      <c r="D95" s="30" t="s">
        <v>75</v>
      </c>
      <c r="E95" s="30">
        <v>0.125</v>
      </c>
      <c r="F95" s="54">
        <f>'THIẾT BỊ'!F9</f>
        <v>8000</v>
      </c>
      <c r="G95" s="54">
        <f t="shared" si="7"/>
        <v>1000</v>
      </c>
      <c r="H95" s="56"/>
    </row>
    <row r="96" spans="1:8" ht="31.5" x14ac:dyDescent="0.3">
      <c r="A96" s="30">
        <v>4</v>
      </c>
      <c r="B96" s="29" t="s">
        <v>46</v>
      </c>
      <c r="C96" s="53" t="s">
        <v>74</v>
      </c>
      <c r="D96" s="30" t="s">
        <v>38</v>
      </c>
      <c r="E96" s="30">
        <v>1</v>
      </c>
      <c r="F96" s="54">
        <f>'THIẾT BỊ'!F7</f>
        <v>4750</v>
      </c>
      <c r="G96" s="54">
        <f t="shared" si="7"/>
        <v>4750</v>
      </c>
      <c r="H96" s="56"/>
    </row>
    <row r="97" spans="1:8" ht="31.5" x14ac:dyDescent="0.3">
      <c r="A97" s="30">
        <v>5</v>
      </c>
      <c r="B97" s="29" t="s">
        <v>48</v>
      </c>
      <c r="C97" s="53" t="s">
        <v>74</v>
      </c>
      <c r="D97" s="30" t="s">
        <v>38</v>
      </c>
      <c r="E97" s="30">
        <v>0.125</v>
      </c>
      <c r="F97" s="54">
        <f>'THIẾT BỊ'!F10</f>
        <v>72000</v>
      </c>
      <c r="G97" s="54">
        <f t="shared" si="7"/>
        <v>9000</v>
      </c>
      <c r="H97" s="56"/>
    </row>
    <row r="98" spans="1:8" ht="31.5" x14ac:dyDescent="0.3">
      <c r="A98" s="30">
        <v>6</v>
      </c>
      <c r="B98" s="29" t="s">
        <v>140</v>
      </c>
      <c r="C98" s="53" t="s">
        <v>74</v>
      </c>
      <c r="D98" s="30" t="s">
        <v>38</v>
      </c>
      <c r="E98" s="30">
        <v>0.125</v>
      </c>
      <c r="F98" s="54">
        <f>'THIẾT BỊ'!F21</f>
        <v>2000</v>
      </c>
      <c r="G98" s="54">
        <f t="shared" si="7"/>
        <v>250</v>
      </c>
      <c r="H98" s="56"/>
    </row>
    <row r="99" spans="1:8" ht="31.5" x14ac:dyDescent="0.3">
      <c r="A99" s="30">
        <v>7</v>
      </c>
      <c r="B99" s="38" t="s">
        <v>40</v>
      </c>
      <c r="C99" s="53" t="s">
        <v>74</v>
      </c>
      <c r="D99" s="30" t="s">
        <v>38</v>
      </c>
      <c r="E99" s="30">
        <v>0.125</v>
      </c>
      <c r="F99" s="54">
        <f>'THIẾT BỊ'!F22</f>
        <v>9600</v>
      </c>
      <c r="G99" s="54">
        <f t="shared" si="7"/>
        <v>1200</v>
      </c>
      <c r="H99" s="56"/>
    </row>
    <row r="100" spans="1:8" ht="31.5" x14ac:dyDescent="0.3">
      <c r="A100" s="30">
        <v>8</v>
      </c>
      <c r="B100" s="38" t="s">
        <v>49</v>
      </c>
      <c r="C100" s="53" t="s">
        <v>74</v>
      </c>
      <c r="D100" s="30" t="s">
        <v>38</v>
      </c>
      <c r="E100" s="30">
        <v>0.125</v>
      </c>
      <c r="F100" s="54">
        <f>'THIẾT BỊ'!F11</f>
        <v>4000</v>
      </c>
      <c r="G100" s="54">
        <f t="shared" si="7"/>
        <v>500</v>
      </c>
      <c r="H100" s="56"/>
    </row>
    <row r="101" spans="1:8" x14ac:dyDescent="0.3">
      <c r="A101" s="141" t="s">
        <v>77</v>
      </c>
      <c r="B101" s="142"/>
      <c r="C101" s="142"/>
      <c r="D101" s="142"/>
      <c r="E101" s="142"/>
      <c r="F101" s="143"/>
      <c r="G101" s="55">
        <f>SUM(G93:G100)</f>
        <v>103100</v>
      </c>
      <c r="H101" s="56"/>
    </row>
    <row r="102" spans="1:8" x14ac:dyDescent="0.3">
      <c r="A102" s="144" t="s">
        <v>78</v>
      </c>
      <c r="B102" s="144"/>
      <c r="C102" s="144"/>
      <c r="D102" s="144"/>
      <c r="E102" s="144"/>
      <c r="F102" s="144"/>
      <c r="G102" s="56"/>
      <c r="H102" s="56"/>
    </row>
    <row r="103" spans="1:8" x14ac:dyDescent="0.3">
      <c r="A103" s="51" t="s">
        <v>0</v>
      </c>
      <c r="B103" s="66" t="s">
        <v>79</v>
      </c>
      <c r="C103" s="66" t="s">
        <v>32</v>
      </c>
      <c r="D103" s="66" t="s">
        <v>73</v>
      </c>
      <c r="E103" s="66" t="s">
        <v>16</v>
      </c>
      <c r="F103" s="67" t="s">
        <v>64</v>
      </c>
      <c r="G103" s="56"/>
      <c r="H103" s="56"/>
    </row>
    <row r="104" spans="1:8" ht="63" x14ac:dyDescent="0.3">
      <c r="A104" s="30">
        <v>1</v>
      </c>
      <c r="B104" s="68" t="s">
        <v>110</v>
      </c>
      <c r="C104" s="43" t="s">
        <v>111</v>
      </c>
      <c r="D104" s="30">
        <v>2</v>
      </c>
      <c r="E104" s="72">
        <f>'VẬT LIỆU'!D15</f>
        <v>164000</v>
      </c>
      <c r="F104" s="73">
        <f>E104*D104</f>
        <v>328000</v>
      </c>
      <c r="G104" s="56"/>
      <c r="H104" s="56"/>
    </row>
    <row r="105" spans="1:8" x14ac:dyDescent="0.3">
      <c r="A105" s="30">
        <v>2</v>
      </c>
      <c r="B105" s="68" t="s">
        <v>141</v>
      </c>
      <c r="C105" s="43" t="s">
        <v>30</v>
      </c>
      <c r="D105" s="30">
        <v>0.5</v>
      </c>
      <c r="E105" s="72">
        <f>'VẬT LIỆU'!D14</f>
        <v>260000</v>
      </c>
      <c r="F105" s="73">
        <f t="shared" ref="F105:F112" si="8">E105*D105</f>
        <v>130000</v>
      </c>
      <c r="G105" s="56"/>
      <c r="H105" s="56"/>
    </row>
    <row r="106" spans="1:8" x14ac:dyDescent="0.3">
      <c r="A106" s="30">
        <v>3</v>
      </c>
      <c r="B106" s="69" t="s">
        <v>114</v>
      </c>
      <c r="C106" s="43" t="s">
        <v>30</v>
      </c>
      <c r="D106" s="30">
        <v>0.5</v>
      </c>
      <c r="E106" s="72">
        <f>'VẬT LIỆU'!D20</f>
        <v>250000</v>
      </c>
      <c r="F106" s="73">
        <f t="shared" si="8"/>
        <v>125000</v>
      </c>
      <c r="G106" s="56"/>
      <c r="H106" s="56"/>
    </row>
    <row r="107" spans="1:8" x14ac:dyDescent="0.3">
      <c r="A107" s="30">
        <v>4</v>
      </c>
      <c r="B107" s="44" t="s">
        <v>39</v>
      </c>
      <c r="C107" s="43" t="s">
        <v>5</v>
      </c>
      <c r="D107" s="30">
        <v>0.5</v>
      </c>
      <c r="E107" s="72">
        <f>'VẬT LIỆU'!D8</f>
        <v>90000</v>
      </c>
      <c r="F107" s="73">
        <f t="shared" si="8"/>
        <v>45000</v>
      </c>
      <c r="G107" s="56"/>
      <c r="H107" s="56"/>
    </row>
    <row r="108" spans="1:8" x14ac:dyDescent="0.3">
      <c r="A108" s="30">
        <v>5</v>
      </c>
      <c r="B108" s="44" t="s">
        <v>53</v>
      </c>
      <c r="C108" s="43" t="s">
        <v>6</v>
      </c>
      <c r="D108" s="30">
        <v>0.05</v>
      </c>
      <c r="E108" s="72">
        <f>'VẬT LIỆU'!D9</f>
        <v>800000</v>
      </c>
      <c r="F108" s="73">
        <f t="shared" si="8"/>
        <v>40000</v>
      </c>
      <c r="G108" s="56"/>
      <c r="H108" s="56"/>
    </row>
    <row r="109" spans="1:8" x14ac:dyDescent="0.3">
      <c r="A109" s="30">
        <v>6</v>
      </c>
      <c r="B109" s="44" t="s">
        <v>54</v>
      </c>
      <c r="C109" s="43" t="s">
        <v>6</v>
      </c>
      <c r="D109" s="30">
        <v>0.02</v>
      </c>
      <c r="E109" s="72">
        <f>'VẬT LIỆU'!D10</f>
        <v>1200000</v>
      </c>
      <c r="F109" s="73">
        <f t="shared" si="8"/>
        <v>24000</v>
      </c>
      <c r="G109" s="56"/>
      <c r="H109" s="56"/>
    </row>
    <row r="110" spans="1:8" x14ac:dyDescent="0.3">
      <c r="A110" s="30">
        <v>7</v>
      </c>
      <c r="B110" s="69" t="s">
        <v>51</v>
      </c>
      <c r="C110" s="43" t="s">
        <v>52</v>
      </c>
      <c r="D110" s="30">
        <v>1</v>
      </c>
      <c r="E110" s="72">
        <f>'VẬT LIỆU'!D7</f>
        <v>40000</v>
      </c>
      <c r="F110" s="73">
        <f t="shared" si="8"/>
        <v>40000</v>
      </c>
      <c r="G110" s="56"/>
      <c r="H110" s="56"/>
    </row>
    <row r="111" spans="1:8" x14ac:dyDescent="0.3">
      <c r="A111" s="30">
        <v>8</v>
      </c>
      <c r="B111" s="29" t="s">
        <v>56</v>
      </c>
      <c r="C111" s="43" t="s">
        <v>30</v>
      </c>
      <c r="D111" s="30">
        <v>2</v>
      </c>
      <c r="E111" s="72">
        <f>'VẬT LIỆU'!D12</f>
        <v>50000</v>
      </c>
      <c r="F111" s="73">
        <f t="shared" si="8"/>
        <v>100000</v>
      </c>
      <c r="G111" s="56"/>
      <c r="H111" s="56"/>
    </row>
    <row r="112" spans="1:8" x14ac:dyDescent="0.3">
      <c r="A112" s="30">
        <v>9</v>
      </c>
      <c r="B112" s="44" t="s">
        <v>55</v>
      </c>
      <c r="C112" s="43" t="s">
        <v>6</v>
      </c>
      <c r="D112" s="30">
        <v>0.4</v>
      </c>
      <c r="E112" s="72">
        <f>'VẬT LIỆU'!D11</f>
        <v>120000</v>
      </c>
      <c r="F112" s="73">
        <f t="shared" si="8"/>
        <v>48000</v>
      </c>
      <c r="G112" s="56"/>
      <c r="H112" s="56"/>
    </row>
    <row r="113" spans="1:8" x14ac:dyDescent="0.3">
      <c r="A113" s="30">
        <v>10</v>
      </c>
      <c r="B113" s="46" t="s">
        <v>57</v>
      </c>
      <c r="C113" s="43"/>
      <c r="D113" s="30"/>
      <c r="E113" s="72" t="s">
        <v>58</v>
      </c>
      <c r="F113" s="73"/>
      <c r="G113" s="56"/>
      <c r="H113" s="56"/>
    </row>
    <row r="114" spans="1:8" x14ac:dyDescent="0.3">
      <c r="A114" s="145" t="s">
        <v>80</v>
      </c>
      <c r="B114" s="145"/>
      <c r="C114" s="145"/>
      <c r="D114" s="145"/>
      <c r="E114" s="145"/>
      <c r="F114" s="55">
        <f>SUM(F104:F113)</f>
        <v>880000</v>
      </c>
      <c r="G114" s="56"/>
      <c r="H114" s="56"/>
    </row>
    <row r="115" spans="1:8" x14ac:dyDescent="0.3">
      <c r="A115" s="146" t="s">
        <v>81</v>
      </c>
      <c r="B115" s="146"/>
      <c r="C115" s="146"/>
      <c r="D115" s="146"/>
      <c r="E115" s="146"/>
      <c r="F115" s="146"/>
      <c r="G115" s="146"/>
      <c r="H115" s="47">
        <f>H82*0.15</f>
        <v>1965301.02</v>
      </c>
    </row>
    <row r="116" spans="1:8" x14ac:dyDescent="0.3">
      <c r="A116" s="146" t="s">
        <v>82</v>
      </c>
      <c r="B116" s="146"/>
      <c r="C116" s="146"/>
      <c r="D116" s="146"/>
      <c r="E116" s="146"/>
      <c r="F116" s="146"/>
      <c r="G116" s="146"/>
      <c r="H116" s="47">
        <f>H82+H115</f>
        <v>15067307.82</v>
      </c>
    </row>
    <row r="118" spans="1:8" x14ac:dyDescent="0.3">
      <c r="A118" s="64">
        <v>4</v>
      </c>
      <c r="B118" s="174" t="s">
        <v>143</v>
      </c>
      <c r="C118" s="162"/>
      <c r="D118" s="162"/>
      <c r="E118" s="162"/>
      <c r="F118" s="162"/>
      <c r="G118" s="162"/>
      <c r="H118" s="163"/>
    </row>
    <row r="119" spans="1:8" x14ac:dyDescent="0.3">
      <c r="A119" s="164" t="s">
        <v>144</v>
      </c>
      <c r="B119" s="165"/>
      <c r="C119" s="165"/>
      <c r="D119" s="165"/>
      <c r="E119" s="165"/>
      <c r="F119" s="165"/>
      <c r="G119" s="165"/>
      <c r="H119" s="166"/>
    </row>
    <row r="120" spans="1:8" x14ac:dyDescent="0.3">
      <c r="A120" s="146" t="s">
        <v>60</v>
      </c>
      <c r="B120" s="146"/>
      <c r="C120" s="146"/>
      <c r="D120" s="146"/>
      <c r="E120" s="146"/>
      <c r="F120" s="146"/>
      <c r="G120" s="146"/>
      <c r="H120" s="47">
        <f>H130+G143+F163</f>
        <v>7457396.2999999998</v>
      </c>
    </row>
    <row r="121" spans="1:8" x14ac:dyDescent="0.3">
      <c r="A121" s="147" t="s">
        <v>61</v>
      </c>
      <c r="B121" s="148"/>
      <c r="C121" s="148"/>
      <c r="D121" s="148"/>
      <c r="E121" s="148"/>
      <c r="F121" s="148"/>
      <c r="G121" s="148"/>
      <c r="H121" s="149"/>
    </row>
    <row r="122" spans="1:8" x14ac:dyDescent="0.3">
      <c r="A122" s="150" t="s">
        <v>62</v>
      </c>
      <c r="B122" s="151"/>
      <c r="C122" s="151"/>
      <c r="D122" s="151"/>
      <c r="E122" s="151"/>
      <c r="F122" s="151"/>
      <c r="G122" s="151"/>
      <c r="H122" s="152"/>
    </row>
    <row r="123" spans="1:8" x14ac:dyDescent="0.3">
      <c r="A123" s="153" t="s">
        <v>0</v>
      </c>
      <c r="B123" s="154" t="s">
        <v>88</v>
      </c>
      <c r="C123" s="153" t="s">
        <v>63</v>
      </c>
      <c r="D123" s="153"/>
      <c r="E123" s="153"/>
      <c r="F123" s="153"/>
      <c r="G123" s="49"/>
      <c r="H123" s="49"/>
    </row>
    <row r="124" spans="1:8" ht="31.5" x14ac:dyDescent="0.3">
      <c r="A124" s="153"/>
      <c r="B124" s="153"/>
      <c r="C124" s="50" t="s">
        <v>87</v>
      </c>
      <c r="D124" s="51" t="s">
        <v>85</v>
      </c>
      <c r="E124" s="51" t="s">
        <v>84</v>
      </c>
      <c r="F124" s="50" t="s">
        <v>86</v>
      </c>
      <c r="G124" s="57" t="s">
        <v>83</v>
      </c>
      <c r="H124" s="49" t="s">
        <v>64</v>
      </c>
    </row>
    <row r="125" spans="1:8" ht="47.25" x14ac:dyDescent="0.3">
      <c r="A125" s="170">
        <v>1</v>
      </c>
      <c r="B125" s="172" t="s">
        <v>90</v>
      </c>
      <c r="C125" s="30">
        <v>1</v>
      </c>
      <c r="D125" s="30" t="s">
        <v>91</v>
      </c>
      <c r="E125" s="53" t="s">
        <v>66</v>
      </c>
      <c r="F125" s="30">
        <v>0.125</v>
      </c>
      <c r="G125" s="54">
        <f>'NHÂN CÔNG'!G7</f>
        <v>333450</v>
      </c>
      <c r="H125" s="54">
        <f>C125*F125*G125</f>
        <v>41681.25</v>
      </c>
    </row>
    <row r="126" spans="1:8" ht="47.25" x14ac:dyDescent="0.3">
      <c r="A126" s="171"/>
      <c r="B126" s="173"/>
      <c r="C126" s="30">
        <v>2</v>
      </c>
      <c r="D126" s="30" t="s">
        <v>92</v>
      </c>
      <c r="E126" s="53" t="s">
        <v>93</v>
      </c>
      <c r="F126" s="30">
        <v>0.25</v>
      </c>
      <c r="G126" s="54">
        <f>'NHÂN CÔNG'!G6</f>
        <v>296770.5</v>
      </c>
      <c r="H126" s="54">
        <f t="shared" ref="H126:H128" si="9">C126*F126*G126</f>
        <v>148385.25</v>
      </c>
    </row>
    <row r="127" spans="1:8" ht="47.25" x14ac:dyDescent="0.3">
      <c r="A127" s="170">
        <v>2</v>
      </c>
      <c r="B127" s="172" t="s">
        <v>94</v>
      </c>
      <c r="C127" s="30">
        <v>1</v>
      </c>
      <c r="D127" s="30" t="s">
        <v>91</v>
      </c>
      <c r="E127" s="53" t="s">
        <v>66</v>
      </c>
      <c r="F127" s="30">
        <v>0.125</v>
      </c>
      <c r="G127" s="54">
        <f>'NHÂN CÔNG'!G7</f>
        <v>333450</v>
      </c>
      <c r="H127" s="54">
        <f t="shared" si="9"/>
        <v>41681.25</v>
      </c>
    </row>
    <row r="128" spans="1:8" ht="47.25" x14ac:dyDescent="0.3">
      <c r="A128" s="171"/>
      <c r="B128" s="173"/>
      <c r="C128" s="30">
        <v>2</v>
      </c>
      <c r="D128" s="30" t="s">
        <v>92</v>
      </c>
      <c r="E128" s="53" t="s">
        <v>93</v>
      </c>
      <c r="F128" s="30">
        <v>0.25</v>
      </c>
      <c r="G128" s="54">
        <f>'NHÂN CÔNG'!G6</f>
        <v>296770.5</v>
      </c>
      <c r="H128" s="54">
        <f t="shared" si="9"/>
        <v>148385.25</v>
      </c>
    </row>
    <row r="129" spans="1:8" x14ac:dyDescent="0.3">
      <c r="A129" s="155" t="s">
        <v>68</v>
      </c>
      <c r="B129" s="156"/>
      <c r="C129" s="156"/>
      <c r="D129" s="156"/>
      <c r="E129" s="156"/>
      <c r="F129" s="156"/>
      <c r="G129" s="157"/>
      <c r="H129" s="54">
        <f>SUM(H125:H128)*0.1</f>
        <v>38013.300000000003</v>
      </c>
    </row>
    <row r="130" spans="1:8" x14ac:dyDescent="0.3">
      <c r="A130" s="158" t="s">
        <v>69</v>
      </c>
      <c r="B130" s="158"/>
      <c r="C130" s="158"/>
      <c r="D130" s="158"/>
      <c r="E130" s="158"/>
      <c r="F130" s="158"/>
      <c r="G130" s="159"/>
      <c r="H130" s="55">
        <f>SUM(H125:H129)</f>
        <v>418146.3</v>
      </c>
    </row>
    <row r="131" spans="1:8" x14ac:dyDescent="0.3">
      <c r="A131" s="144" t="s">
        <v>70</v>
      </c>
      <c r="B131" s="144"/>
      <c r="C131" s="144"/>
      <c r="D131" s="144"/>
      <c r="E131" s="144"/>
      <c r="F131" s="144"/>
      <c r="G131" s="144"/>
      <c r="H131" s="160"/>
    </row>
    <row r="132" spans="1:8" ht="47.25" x14ac:dyDescent="0.3">
      <c r="A132" s="51" t="s">
        <v>0</v>
      </c>
      <c r="B132" s="51" t="s">
        <v>71</v>
      </c>
      <c r="C132" s="50" t="s">
        <v>72</v>
      </c>
      <c r="D132" s="51" t="s">
        <v>32</v>
      </c>
      <c r="E132" s="51" t="s">
        <v>73</v>
      </c>
      <c r="F132" s="57" t="s">
        <v>20</v>
      </c>
      <c r="G132" s="49" t="s">
        <v>64</v>
      </c>
      <c r="H132" s="56"/>
    </row>
    <row r="133" spans="1:8" ht="31.5" x14ac:dyDescent="0.3">
      <c r="A133" s="30">
        <v>1</v>
      </c>
      <c r="B133" s="29" t="s">
        <v>97</v>
      </c>
      <c r="C133" s="53" t="s">
        <v>74</v>
      </c>
      <c r="D133" s="30" t="s">
        <v>75</v>
      </c>
      <c r="E133" s="30">
        <v>0.75</v>
      </c>
      <c r="F133" s="54">
        <f>'THIẾT BỊ'!F12</f>
        <v>1500</v>
      </c>
      <c r="G133" s="54">
        <f t="shared" ref="G133:G142" si="10">F133*E133</f>
        <v>1125</v>
      </c>
      <c r="H133" s="56"/>
    </row>
    <row r="134" spans="1:8" ht="126" x14ac:dyDescent="0.3">
      <c r="A134" s="30">
        <v>2</v>
      </c>
      <c r="B134" s="38" t="s">
        <v>98</v>
      </c>
      <c r="C134" s="53" t="s">
        <v>99</v>
      </c>
      <c r="D134" s="30" t="s">
        <v>75</v>
      </c>
      <c r="E134" s="30">
        <v>0.25</v>
      </c>
      <c r="F134" s="54">
        <f>'THIẾT BỊ'!F13</f>
        <v>125000</v>
      </c>
      <c r="G134" s="54">
        <f t="shared" si="10"/>
        <v>31250</v>
      </c>
      <c r="H134" s="56"/>
    </row>
    <row r="135" spans="1:8" ht="78.75" x14ac:dyDescent="0.3">
      <c r="A135" s="30">
        <v>3</v>
      </c>
      <c r="B135" s="38" t="s">
        <v>100</v>
      </c>
      <c r="C135" s="53" t="s">
        <v>101</v>
      </c>
      <c r="D135" s="30" t="s">
        <v>75</v>
      </c>
      <c r="E135" s="30">
        <v>0.25</v>
      </c>
      <c r="F135" s="54">
        <f>'THIẾT BỊ'!F14</f>
        <v>27500</v>
      </c>
      <c r="G135" s="54">
        <f t="shared" si="10"/>
        <v>6875</v>
      </c>
      <c r="H135" s="56"/>
    </row>
    <row r="136" spans="1:8" ht="94.5" x14ac:dyDescent="0.3">
      <c r="A136" s="30">
        <v>4</v>
      </c>
      <c r="B136" s="38" t="s">
        <v>148</v>
      </c>
      <c r="C136" s="53" t="s">
        <v>103</v>
      </c>
      <c r="D136" s="30" t="s">
        <v>38</v>
      </c>
      <c r="E136" s="30">
        <v>0.25</v>
      </c>
      <c r="F136" s="54">
        <f>'THIẾT BỊ'!F15</f>
        <v>125000</v>
      </c>
      <c r="G136" s="54">
        <f t="shared" si="10"/>
        <v>31250</v>
      </c>
      <c r="H136" s="56"/>
    </row>
    <row r="137" spans="1:8" ht="94.5" x14ac:dyDescent="0.3">
      <c r="A137" s="30">
        <v>5</v>
      </c>
      <c r="B137" s="38" t="s">
        <v>108</v>
      </c>
      <c r="C137" s="53" t="s">
        <v>104</v>
      </c>
      <c r="D137" s="30" t="s">
        <v>38</v>
      </c>
      <c r="E137" s="30">
        <v>0.25</v>
      </c>
      <c r="F137" s="54">
        <f>'THIẾT BỊ'!F16</f>
        <v>2000</v>
      </c>
      <c r="G137" s="54">
        <f t="shared" si="10"/>
        <v>500</v>
      </c>
      <c r="H137" s="56"/>
    </row>
    <row r="138" spans="1:8" ht="31.5" x14ac:dyDescent="0.3">
      <c r="A138" s="30">
        <v>6</v>
      </c>
      <c r="B138" s="29" t="s">
        <v>105</v>
      </c>
      <c r="C138" s="53" t="s">
        <v>74</v>
      </c>
      <c r="D138" s="30" t="s">
        <v>38</v>
      </c>
      <c r="E138" s="30">
        <v>0.25</v>
      </c>
      <c r="F138" s="54">
        <f>'THIẾT BỊ'!F17</f>
        <v>1750</v>
      </c>
      <c r="G138" s="54">
        <f t="shared" si="10"/>
        <v>437.5</v>
      </c>
      <c r="H138" s="56"/>
    </row>
    <row r="139" spans="1:8" ht="31.5" x14ac:dyDescent="0.3">
      <c r="A139" s="30">
        <v>7</v>
      </c>
      <c r="B139" s="38" t="s">
        <v>106</v>
      </c>
      <c r="C139" s="53" t="s">
        <v>74</v>
      </c>
      <c r="D139" s="30" t="s">
        <v>38</v>
      </c>
      <c r="E139" s="30">
        <v>0.25</v>
      </c>
      <c r="F139" s="54">
        <f>'THIẾT BỊ'!F18</f>
        <v>2000</v>
      </c>
      <c r="G139" s="54">
        <f t="shared" si="10"/>
        <v>500</v>
      </c>
      <c r="H139" s="56"/>
    </row>
    <row r="140" spans="1:8" ht="31.5" x14ac:dyDescent="0.3">
      <c r="A140" s="30">
        <v>8</v>
      </c>
      <c r="B140" s="38" t="s">
        <v>107</v>
      </c>
      <c r="C140" s="53" t="s">
        <v>74</v>
      </c>
      <c r="D140" s="30" t="s">
        <v>38</v>
      </c>
      <c r="E140" s="30">
        <v>0.25</v>
      </c>
      <c r="F140" s="54">
        <f>'THIẾT BỊ'!F19</f>
        <v>1250</v>
      </c>
      <c r="G140" s="54">
        <f t="shared" si="10"/>
        <v>312.5</v>
      </c>
      <c r="H140" s="56"/>
    </row>
    <row r="141" spans="1:8" ht="31.5" x14ac:dyDescent="0.3">
      <c r="A141" s="30">
        <v>9</v>
      </c>
      <c r="B141" s="38" t="s">
        <v>145</v>
      </c>
      <c r="C141" s="53" t="s">
        <v>74</v>
      </c>
      <c r="D141" s="30" t="s">
        <v>38</v>
      </c>
      <c r="E141" s="30">
        <v>1</v>
      </c>
      <c r="F141" s="54">
        <f>'THIẾT BỊ'!F23</f>
        <v>350</v>
      </c>
      <c r="G141" s="54">
        <f t="shared" si="10"/>
        <v>350</v>
      </c>
      <c r="H141" s="56"/>
    </row>
    <row r="142" spans="1:8" ht="31.5" x14ac:dyDescent="0.3">
      <c r="A142" s="30">
        <v>10</v>
      </c>
      <c r="B142" s="38" t="s">
        <v>146</v>
      </c>
      <c r="C142" s="53" t="s">
        <v>74</v>
      </c>
      <c r="D142" s="30" t="s">
        <v>38</v>
      </c>
      <c r="E142" s="30">
        <v>1</v>
      </c>
      <c r="F142" s="54">
        <f>'THIẾT BỊ'!F24</f>
        <v>450</v>
      </c>
      <c r="G142" s="54">
        <f t="shared" si="10"/>
        <v>450</v>
      </c>
      <c r="H142" s="56"/>
    </row>
    <row r="143" spans="1:8" x14ac:dyDescent="0.3">
      <c r="A143" s="141" t="s">
        <v>77</v>
      </c>
      <c r="B143" s="142"/>
      <c r="C143" s="142"/>
      <c r="D143" s="142"/>
      <c r="E143" s="142"/>
      <c r="F143" s="143"/>
      <c r="G143" s="55">
        <f>SUM(G133:G142)</f>
        <v>73050</v>
      </c>
      <c r="H143" s="56"/>
    </row>
    <row r="144" spans="1:8" x14ac:dyDescent="0.3">
      <c r="A144" s="144" t="s">
        <v>78</v>
      </c>
      <c r="B144" s="144"/>
      <c r="C144" s="144"/>
      <c r="D144" s="144"/>
      <c r="E144" s="144"/>
      <c r="F144" s="144"/>
      <c r="G144" s="56"/>
      <c r="H144" s="56"/>
    </row>
    <row r="145" spans="1:8" x14ac:dyDescent="0.3">
      <c r="A145" s="51" t="s">
        <v>0</v>
      </c>
      <c r="B145" s="66" t="s">
        <v>79</v>
      </c>
      <c r="C145" s="66" t="s">
        <v>32</v>
      </c>
      <c r="D145" s="66" t="s">
        <v>73</v>
      </c>
      <c r="E145" s="66" t="s">
        <v>16</v>
      </c>
      <c r="F145" s="67" t="s">
        <v>64</v>
      </c>
      <c r="G145" s="56"/>
      <c r="H145" s="56"/>
    </row>
    <row r="146" spans="1:8" ht="47.25" x14ac:dyDescent="0.3">
      <c r="A146" s="30">
        <v>1</v>
      </c>
      <c r="B146" s="68" t="s">
        <v>130</v>
      </c>
      <c r="C146" s="43" t="s">
        <v>109</v>
      </c>
      <c r="D146" s="30">
        <v>3</v>
      </c>
      <c r="E146" s="72">
        <f>'VẬT LIỆU'!D14</f>
        <v>260000</v>
      </c>
      <c r="F146" s="73">
        <f>E146*D146</f>
        <v>780000</v>
      </c>
      <c r="G146" s="56"/>
      <c r="H146" s="56"/>
    </row>
    <row r="147" spans="1:8" ht="31.5" x14ac:dyDescent="0.3">
      <c r="A147" s="30">
        <v>2</v>
      </c>
      <c r="B147" s="68" t="s">
        <v>129</v>
      </c>
      <c r="C147" s="43" t="s">
        <v>113</v>
      </c>
      <c r="D147" s="30">
        <v>3</v>
      </c>
      <c r="E147" s="72">
        <f>'VẬT LIỆU'!D17</f>
        <v>600000</v>
      </c>
      <c r="F147" s="73">
        <f t="shared" ref="F147:F162" si="11">E147*D147</f>
        <v>1800000</v>
      </c>
      <c r="G147" s="56"/>
      <c r="H147" s="56"/>
    </row>
    <row r="148" spans="1:8" ht="63" x14ac:dyDescent="0.3">
      <c r="A148" s="30">
        <v>3</v>
      </c>
      <c r="B148" s="68" t="s">
        <v>110</v>
      </c>
      <c r="C148" s="43" t="s">
        <v>111</v>
      </c>
      <c r="D148" s="30">
        <v>3</v>
      </c>
      <c r="E148" s="72">
        <f>'VẬT LIỆU'!D15</f>
        <v>164000</v>
      </c>
      <c r="F148" s="73">
        <f t="shared" si="11"/>
        <v>492000</v>
      </c>
      <c r="G148" s="56"/>
      <c r="H148" s="56"/>
    </row>
    <row r="149" spans="1:8" ht="47.25" x14ac:dyDescent="0.3">
      <c r="A149" s="30">
        <v>4</v>
      </c>
      <c r="B149" s="68" t="s">
        <v>112</v>
      </c>
      <c r="C149" s="43" t="s">
        <v>111</v>
      </c>
      <c r="D149" s="30">
        <v>0.18</v>
      </c>
      <c r="E149" s="72">
        <f>'VẬT LIỆU'!D16</f>
        <v>370000</v>
      </c>
      <c r="F149" s="73">
        <f t="shared" si="11"/>
        <v>66600</v>
      </c>
      <c r="G149" s="56"/>
      <c r="H149" s="56"/>
    </row>
    <row r="150" spans="1:8" ht="31.5" x14ac:dyDescent="0.3">
      <c r="A150" s="30">
        <v>5</v>
      </c>
      <c r="B150" s="68" t="s">
        <v>128</v>
      </c>
      <c r="C150" s="43" t="s">
        <v>113</v>
      </c>
      <c r="D150" s="30">
        <v>0.18</v>
      </c>
      <c r="E150" s="72">
        <f>'VẬT LIỆU'!D19</f>
        <v>300000</v>
      </c>
      <c r="F150" s="73">
        <f t="shared" si="11"/>
        <v>54000</v>
      </c>
      <c r="G150" s="56"/>
      <c r="H150" s="56"/>
    </row>
    <row r="151" spans="1:8" x14ac:dyDescent="0.3">
      <c r="A151" s="30">
        <v>6</v>
      </c>
      <c r="B151" s="69" t="s">
        <v>114</v>
      </c>
      <c r="C151" s="43" t="s">
        <v>30</v>
      </c>
      <c r="D151" s="30">
        <v>0.18</v>
      </c>
      <c r="E151" s="72">
        <f>'VẬT LIỆU'!D20</f>
        <v>250000</v>
      </c>
      <c r="F151" s="73">
        <f t="shared" si="11"/>
        <v>45000</v>
      </c>
      <c r="G151" s="56"/>
      <c r="H151" s="56"/>
    </row>
    <row r="152" spans="1:8" x14ac:dyDescent="0.3">
      <c r="A152" s="30">
        <v>7</v>
      </c>
      <c r="B152" s="69" t="s">
        <v>115</v>
      </c>
      <c r="C152" s="43" t="s">
        <v>113</v>
      </c>
      <c r="D152" s="30">
        <v>20</v>
      </c>
      <c r="E152" s="72">
        <f>'VẬT LIỆU'!D21</f>
        <v>150000</v>
      </c>
      <c r="F152" s="73">
        <f t="shared" si="11"/>
        <v>3000000</v>
      </c>
      <c r="G152" s="56"/>
      <c r="H152" s="56"/>
    </row>
    <row r="153" spans="1:8" ht="31.5" x14ac:dyDescent="0.3">
      <c r="A153" s="30">
        <v>8</v>
      </c>
      <c r="B153" s="68" t="s">
        <v>127</v>
      </c>
      <c r="C153" s="43" t="s">
        <v>30</v>
      </c>
      <c r="D153" s="30">
        <v>20</v>
      </c>
      <c r="E153" s="72">
        <f>'VẬT LIỆU'!D22</f>
        <v>15000</v>
      </c>
      <c r="F153" s="73">
        <f t="shared" si="11"/>
        <v>300000</v>
      </c>
      <c r="G153" s="56"/>
      <c r="H153" s="56"/>
    </row>
    <row r="154" spans="1:8" x14ac:dyDescent="0.3">
      <c r="A154" s="30">
        <v>9</v>
      </c>
      <c r="B154" s="69" t="s">
        <v>116</v>
      </c>
      <c r="C154" s="43" t="s">
        <v>117</v>
      </c>
      <c r="D154" s="30">
        <v>1</v>
      </c>
      <c r="E154" s="72">
        <f>'VẬT LIỆU'!D23</f>
        <v>50000</v>
      </c>
      <c r="F154" s="73">
        <f t="shared" si="11"/>
        <v>50000</v>
      </c>
      <c r="G154" s="56"/>
      <c r="H154" s="56"/>
    </row>
    <row r="155" spans="1:8" x14ac:dyDescent="0.3">
      <c r="A155" s="30">
        <v>10</v>
      </c>
      <c r="B155" s="69" t="s">
        <v>118</v>
      </c>
      <c r="C155" s="43" t="s">
        <v>30</v>
      </c>
      <c r="D155" s="30">
        <v>0.06</v>
      </c>
      <c r="E155" s="72">
        <f>'VẬT LIỆU'!D24</f>
        <v>60000</v>
      </c>
      <c r="F155" s="73">
        <f t="shared" si="11"/>
        <v>3600</v>
      </c>
      <c r="G155" s="56"/>
      <c r="H155" s="56"/>
    </row>
    <row r="156" spans="1:8" x14ac:dyDescent="0.3">
      <c r="A156" s="30">
        <v>11</v>
      </c>
      <c r="B156" s="75" t="s">
        <v>150</v>
      </c>
      <c r="C156" s="76" t="s">
        <v>30</v>
      </c>
      <c r="D156" s="30">
        <v>0.06</v>
      </c>
      <c r="E156" s="72">
        <f>'VẬT LIỆU'!D30</f>
        <v>1800000</v>
      </c>
      <c r="F156" s="73">
        <f t="shared" si="11"/>
        <v>108000</v>
      </c>
      <c r="G156" s="56"/>
      <c r="H156" s="56"/>
    </row>
    <row r="157" spans="1:8" x14ac:dyDescent="0.3">
      <c r="A157" s="30">
        <v>12</v>
      </c>
      <c r="B157" s="69" t="s">
        <v>51</v>
      </c>
      <c r="C157" s="43" t="s">
        <v>52</v>
      </c>
      <c r="D157" s="30">
        <v>1</v>
      </c>
      <c r="E157" s="72">
        <f>'VẬT LIỆU'!D7</f>
        <v>40000</v>
      </c>
      <c r="F157" s="73">
        <f t="shared" si="11"/>
        <v>40000</v>
      </c>
      <c r="G157" s="56"/>
      <c r="H157" s="56"/>
    </row>
    <row r="158" spans="1:8" x14ac:dyDescent="0.3">
      <c r="A158" s="30">
        <v>13</v>
      </c>
      <c r="B158" s="69" t="s">
        <v>119</v>
      </c>
      <c r="C158" s="43" t="s">
        <v>120</v>
      </c>
      <c r="D158" s="30">
        <v>3</v>
      </c>
      <c r="E158" s="72">
        <f>'VẬT LIỆU'!D25</f>
        <v>15000</v>
      </c>
      <c r="F158" s="73">
        <f t="shared" si="11"/>
        <v>45000</v>
      </c>
      <c r="G158" s="56"/>
      <c r="H158" s="56"/>
    </row>
    <row r="159" spans="1:8" x14ac:dyDescent="0.3">
      <c r="A159" s="30">
        <v>14</v>
      </c>
      <c r="B159" s="69" t="s">
        <v>121</v>
      </c>
      <c r="C159" s="43" t="s">
        <v>122</v>
      </c>
      <c r="D159" s="30">
        <v>1</v>
      </c>
      <c r="E159" s="72">
        <f>'VẬT LIỆU'!D26</f>
        <v>32000</v>
      </c>
      <c r="F159" s="73">
        <f t="shared" si="11"/>
        <v>32000</v>
      </c>
      <c r="G159" s="56"/>
      <c r="H159" s="56"/>
    </row>
    <row r="160" spans="1:8" ht="78.75" x14ac:dyDescent="0.3">
      <c r="A160" s="30">
        <v>15</v>
      </c>
      <c r="B160" s="68" t="s">
        <v>125</v>
      </c>
      <c r="C160" s="43" t="s">
        <v>30</v>
      </c>
      <c r="D160" s="30">
        <v>3</v>
      </c>
      <c r="E160" s="72">
        <f>'VẬT LIỆU'!D27</f>
        <v>25000</v>
      </c>
      <c r="F160" s="73">
        <f t="shared" si="11"/>
        <v>75000</v>
      </c>
      <c r="G160" s="56"/>
      <c r="H160" s="56"/>
    </row>
    <row r="161" spans="1:8" x14ac:dyDescent="0.3">
      <c r="A161" s="30">
        <v>16</v>
      </c>
      <c r="B161" s="69" t="s">
        <v>123</v>
      </c>
      <c r="C161" s="43" t="s">
        <v>30</v>
      </c>
      <c r="D161" s="30">
        <v>10</v>
      </c>
      <c r="E161" s="72">
        <f>'VẬT LIỆU'!D28</f>
        <v>1500</v>
      </c>
      <c r="F161" s="73">
        <f t="shared" si="11"/>
        <v>15000</v>
      </c>
      <c r="G161" s="56"/>
      <c r="H161" s="56"/>
    </row>
    <row r="162" spans="1:8" x14ac:dyDescent="0.3">
      <c r="A162" s="30">
        <v>17</v>
      </c>
      <c r="B162" s="69" t="s">
        <v>124</v>
      </c>
      <c r="C162" s="43" t="s">
        <v>120</v>
      </c>
      <c r="D162" s="30">
        <v>10</v>
      </c>
      <c r="E162" s="72">
        <f>'VẬT LIỆU'!D29</f>
        <v>6000</v>
      </c>
      <c r="F162" s="73">
        <f t="shared" si="11"/>
        <v>60000</v>
      </c>
      <c r="G162" s="56"/>
      <c r="H162" s="56"/>
    </row>
    <row r="163" spans="1:8" x14ac:dyDescent="0.3">
      <c r="A163" s="145" t="s">
        <v>80</v>
      </c>
      <c r="B163" s="145"/>
      <c r="C163" s="145"/>
      <c r="D163" s="145"/>
      <c r="E163" s="145"/>
      <c r="F163" s="55">
        <f>SUM(F146:F162)</f>
        <v>6966200</v>
      </c>
      <c r="G163" s="56"/>
      <c r="H163" s="56"/>
    </row>
    <row r="164" spans="1:8" x14ac:dyDescent="0.3">
      <c r="A164" s="146" t="s">
        <v>81</v>
      </c>
      <c r="B164" s="146"/>
      <c r="C164" s="146"/>
      <c r="D164" s="146"/>
      <c r="E164" s="146"/>
      <c r="F164" s="146"/>
      <c r="G164" s="146"/>
      <c r="H164" s="47">
        <f>H120*0.15</f>
        <v>1118609.4449999998</v>
      </c>
    </row>
    <row r="165" spans="1:8" x14ac:dyDescent="0.3">
      <c r="A165" s="146" t="s">
        <v>82</v>
      </c>
      <c r="B165" s="146"/>
      <c r="C165" s="146"/>
      <c r="D165" s="146"/>
      <c r="E165" s="146"/>
      <c r="F165" s="146"/>
      <c r="G165" s="146"/>
      <c r="H165" s="47">
        <f>H120+H164</f>
        <v>8576005.7449999992</v>
      </c>
    </row>
    <row r="167" spans="1:8" x14ac:dyDescent="0.3">
      <c r="A167" s="64">
        <v>5</v>
      </c>
      <c r="B167" s="174" t="s">
        <v>167</v>
      </c>
      <c r="C167" s="162"/>
      <c r="D167" s="162"/>
      <c r="E167" s="162"/>
      <c r="F167" s="162"/>
      <c r="G167" s="162"/>
      <c r="H167" s="163"/>
    </row>
    <row r="168" spans="1:8" x14ac:dyDescent="0.3">
      <c r="A168" s="164" t="s">
        <v>144</v>
      </c>
      <c r="B168" s="165"/>
      <c r="C168" s="165"/>
      <c r="D168" s="165"/>
      <c r="E168" s="165"/>
      <c r="F168" s="165"/>
      <c r="G168" s="165"/>
      <c r="H168" s="166"/>
    </row>
    <row r="169" spans="1:8" x14ac:dyDescent="0.3">
      <c r="A169" s="146" t="s">
        <v>60</v>
      </c>
      <c r="B169" s="146"/>
      <c r="C169" s="146"/>
      <c r="D169" s="146"/>
      <c r="E169" s="146"/>
      <c r="F169" s="146"/>
      <c r="G169" s="146"/>
      <c r="H169" s="47">
        <f>H179+G200+F224</f>
        <v>176028821.25</v>
      </c>
    </row>
    <row r="170" spans="1:8" x14ac:dyDescent="0.3">
      <c r="A170" s="147" t="s">
        <v>61</v>
      </c>
      <c r="B170" s="148"/>
      <c r="C170" s="148"/>
      <c r="D170" s="148"/>
      <c r="E170" s="148"/>
      <c r="F170" s="148"/>
      <c r="G170" s="148"/>
      <c r="H170" s="149"/>
    </row>
    <row r="171" spans="1:8" x14ac:dyDescent="0.3">
      <c r="A171" s="150" t="s">
        <v>62</v>
      </c>
      <c r="B171" s="151"/>
      <c r="C171" s="151"/>
      <c r="D171" s="151"/>
      <c r="E171" s="151"/>
      <c r="F171" s="151"/>
      <c r="G171" s="151"/>
      <c r="H171" s="152"/>
    </row>
    <row r="172" spans="1:8" x14ac:dyDescent="0.3">
      <c r="A172" s="153" t="s">
        <v>0</v>
      </c>
      <c r="B172" s="154" t="s">
        <v>88</v>
      </c>
      <c r="C172" s="153" t="s">
        <v>63</v>
      </c>
      <c r="D172" s="153"/>
      <c r="E172" s="153"/>
      <c r="F172" s="153"/>
      <c r="G172" s="49"/>
      <c r="H172" s="49"/>
    </row>
    <row r="173" spans="1:8" ht="31.5" x14ac:dyDescent="0.3">
      <c r="A173" s="153"/>
      <c r="B173" s="153"/>
      <c r="C173" s="50" t="s">
        <v>87</v>
      </c>
      <c r="D173" s="51" t="s">
        <v>85</v>
      </c>
      <c r="E173" s="51" t="s">
        <v>84</v>
      </c>
      <c r="F173" s="50" t="s">
        <v>86</v>
      </c>
      <c r="G173" s="57" t="s">
        <v>83</v>
      </c>
      <c r="H173" s="49" t="s">
        <v>64</v>
      </c>
    </row>
    <row r="174" spans="1:8" ht="47.25" x14ac:dyDescent="0.3">
      <c r="A174" s="170">
        <v>1</v>
      </c>
      <c r="B174" s="172" t="s">
        <v>90</v>
      </c>
      <c r="C174" s="30">
        <v>1</v>
      </c>
      <c r="D174" s="58" t="s">
        <v>166</v>
      </c>
      <c r="E174" s="53" t="s">
        <v>66</v>
      </c>
      <c r="F174" s="30">
        <v>0.5</v>
      </c>
      <c r="G174" s="54">
        <f>'NHÂN CÔNG'!G7</f>
        <v>333450</v>
      </c>
      <c r="H174" s="54">
        <f>C174*F174*G174</f>
        <v>166725</v>
      </c>
    </row>
    <row r="175" spans="1:8" ht="47.25" x14ac:dyDescent="0.3">
      <c r="A175" s="171"/>
      <c r="B175" s="173"/>
      <c r="C175" s="30">
        <v>15</v>
      </c>
      <c r="D175" s="30" t="s">
        <v>92</v>
      </c>
      <c r="E175" s="53" t="s">
        <v>93</v>
      </c>
      <c r="F175" s="30">
        <v>2.5</v>
      </c>
      <c r="G175" s="54">
        <f>'NHÂN CÔNG'!G6</f>
        <v>296770.5</v>
      </c>
      <c r="H175" s="54">
        <f t="shared" ref="H175:H177" si="12">C175*F175*G175</f>
        <v>11128893.75</v>
      </c>
    </row>
    <row r="176" spans="1:8" ht="47.25" x14ac:dyDescent="0.3">
      <c r="A176" s="170">
        <v>2</v>
      </c>
      <c r="B176" s="172" t="s">
        <v>94</v>
      </c>
      <c r="C176" s="30">
        <v>1</v>
      </c>
      <c r="D176" s="58" t="s">
        <v>165</v>
      </c>
      <c r="E176" s="53" t="s">
        <v>66</v>
      </c>
      <c r="F176" s="30">
        <v>1.5</v>
      </c>
      <c r="G176" s="54">
        <f>'NHÂN CÔNG'!G7</f>
        <v>333450</v>
      </c>
      <c r="H176" s="54">
        <f t="shared" si="12"/>
        <v>500175</v>
      </c>
    </row>
    <row r="177" spans="1:8" ht="47.25" x14ac:dyDescent="0.3">
      <c r="A177" s="171"/>
      <c r="B177" s="173"/>
      <c r="C177" s="30">
        <v>15</v>
      </c>
      <c r="D177" s="30" t="s">
        <v>92</v>
      </c>
      <c r="E177" s="53" t="s">
        <v>93</v>
      </c>
      <c r="F177" s="30">
        <v>22.5</v>
      </c>
      <c r="G177" s="54">
        <f>'NHÂN CÔNG'!G6</f>
        <v>296770.5</v>
      </c>
      <c r="H177" s="54">
        <f t="shared" si="12"/>
        <v>100160043.75</v>
      </c>
    </row>
    <row r="178" spans="1:8" x14ac:dyDescent="0.3">
      <c r="A178" s="155" t="s">
        <v>68</v>
      </c>
      <c r="B178" s="156"/>
      <c r="C178" s="156"/>
      <c r="D178" s="156"/>
      <c r="E178" s="156"/>
      <c r="F178" s="156"/>
      <c r="G178" s="157"/>
      <c r="H178" s="54">
        <f>SUM(H174:H177)*0.1</f>
        <v>11195583.75</v>
      </c>
    </row>
    <row r="179" spans="1:8" x14ac:dyDescent="0.3">
      <c r="A179" s="158" t="s">
        <v>69</v>
      </c>
      <c r="B179" s="158"/>
      <c r="C179" s="158"/>
      <c r="D179" s="158"/>
      <c r="E179" s="158"/>
      <c r="F179" s="158"/>
      <c r="G179" s="159"/>
      <c r="H179" s="55">
        <f>SUM(H174:H178)</f>
        <v>123151421.25</v>
      </c>
    </row>
    <row r="180" spans="1:8" x14ac:dyDescent="0.3">
      <c r="A180" s="144" t="s">
        <v>70</v>
      </c>
      <c r="B180" s="144"/>
      <c r="C180" s="144"/>
      <c r="D180" s="144"/>
      <c r="E180" s="144"/>
      <c r="F180" s="144"/>
      <c r="G180" s="144"/>
      <c r="H180" s="160"/>
    </row>
    <row r="181" spans="1:8" ht="47.25" x14ac:dyDescent="0.3">
      <c r="A181" s="51" t="s">
        <v>0</v>
      </c>
      <c r="B181" s="51" t="s">
        <v>71</v>
      </c>
      <c r="C181" s="50" t="s">
        <v>72</v>
      </c>
      <c r="D181" s="51" t="s">
        <v>32</v>
      </c>
      <c r="E181" s="51" t="s">
        <v>73</v>
      </c>
      <c r="F181" s="57" t="s">
        <v>20</v>
      </c>
      <c r="G181" s="49" t="s">
        <v>64</v>
      </c>
      <c r="H181" s="56"/>
    </row>
    <row r="182" spans="1:8" ht="31.5" x14ac:dyDescent="0.3">
      <c r="A182" s="30">
        <v>1</v>
      </c>
      <c r="B182" s="29" t="s">
        <v>97</v>
      </c>
      <c r="C182" s="53" t="s">
        <v>74</v>
      </c>
      <c r="D182" s="30" t="s">
        <v>75</v>
      </c>
      <c r="E182" s="30">
        <v>28</v>
      </c>
      <c r="F182" s="54">
        <f>'THIẾT BỊ'!F12</f>
        <v>1500</v>
      </c>
      <c r="G182" s="54">
        <f t="shared" ref="G182:G199" si="13">F182*E182</f>
        <v>42000</v>
      </c>
      <c r="H182" s="56"/>
    </row>
    <row r="183" spans="1:8" ht="126" x14ac:dyDescent="0.3">
      <c r="A183" s="30">
        <v>2</v>
      </c>
      <c r="B183" s="38" t="s">
        <v>147</v>
      </c>
      <c r="C183" s="53" t="s">
        <v>99</v>
      </c>
      <c r="D183" s="30" t="s">
        <v>75</v>
      </c>
      <c r="E183" s="30">
        <v>2</v>
      </c>
      <c r="F183" s="54">
        <f>'THIẾT BỊ'!F13</f>
        <v>125000</v>
      </c>
      <c r="G183" s="54">
        <f t="shared" si="13"/>
        <v>250000</v>
      </c>
      <c r="H183" s="56"/>
    </row>
    <row r="184" spans="1:8" ht="78.75" x14ac:dyDescent="0.3">
      <c r="A184" s="30">
        <v>3</v>
      </c>
      <c r="B184" s="38" t="s">
        <v>100</v>
      </c>
      <c r="C184" s="53" t="s">
        <v>101</v>
      </c>
      <c r="D184" s="30" t="s">
        <v>75</v>
      </c>
      <c r="E184" s="30">
        <v>2</v>
      </c>
      <c r="F184" s="54">
        <f>'THIẾT BỊ'!F14</f>
        <v>27500</v>
      </c>
      <c r="G184" s="54">
        <f t="shared" si="13"/>
        <v>55000</v>
      </c>
      <c r="H184" s="56"/>
    </row>
    <row r="185" spans="1:8" ht="94.5" x14ac:dyDescent="0.3">
      <c r="A185" s="30">
        <v>4</v>
      </c>
      <c r="B185" s="38" t="s">
        <v>148</v>
      </c>
      <c r="C185" s="53" t="s">
        <v>103</v>
      </c>
      <c r="D185" s="30" t="s">
        <v>38</v>
      </c>
      <c r="E185" s="30">
        <v>2</v>
      </c>
      <c r="F185" s="54">
        <f>'THIẾT BỊ'!F15</f>
        <v>125000</v>
      </c>
      <c r="G185" s="54">
        <f t="shared" si="13"/>
        <v>250000</v>
      </c>
      <c r="H185" s="56"/>
    </row>
    <row r="186" spans="1:8" ht="94.5" x14ac:dyDescent="0.3">
      <c r="A186" s="30">
        <v>5</v>
      </c>
      <c r="B186" s="38" t="s">
        <v>108</v>
      </c>
      <c r="C186" s="53" t="s">
        <v>104</v>
      </c>
      <c r="D186" s="30" t="s">
        <v>38</v>
      </c>
      <c r="E186" s="30">
        <v>2</v>
      </c>
      <c r="F186" s="54">
        <f>'THIẾT BỊ'!F16</f>
        <v>2000</v>
      </c>
      <c r="G186" s="54">
        <f t="shared" si="13"/>
        <v>4000</v>
      </c>
      <c r="H186" s="56"/>
    </row>
    <row r="187" spans="1:8" ht="31.5" x14ac:dyDescent="0.3">
      <c r="A187" s="30">
        <v>6</v>
      </c>
      <c r="B187" s="29" t="s">
        <v>105</v>
      </c>
      <c r="C187" s="53" t="s">
        <v>74</v>
      </c>
      <c r="D187" s="30" t="s">
        <v>38</v>
      </c>
      <c r="E187" s="30">
        <v>2</v>
      </c>
      <c r="F187" s="54">
        <f>'THIẾT BỊ'!F17</f>
        <v>1750</v>
      </c>
      <c r="G187" s="54">
        <f t="shared" si="13"/>
        <v>3500</v>
      </c>
      <c r="H187" s="56"/>
    </row>
    <row r="188" spans="1:8" ht="31.5" x14ac:dyDescent="0.3">
      <c r="A188" s="30">
        <v>7</v>
      </c>
      <c r="B188" s="38" t="s">
        <v>106</v>
      </c>
      <c r="C188" s="53" t="s">
        <v>74</v>
      </c>
      <c r="D188" s="30" t="s">
        <v>38</v>
      </c>
      <c r="E188" s="30">
        <v>2</v>
      </c>
      <c r="F188" s="54">
        <f>'THIẾT BỊ'!F18</f>
        <v>2000</v>
      </c>
      <c r="G188" s="54">
        <f t="shared" si="13"/>
        <v>4000</v>
      </c>
      <c r="H188" s="56"/>
    </row>
    <row r="189" spans="1:8" ht="31.5" x14ac:dyDescent="0.3">
      <c r="A189" s="30">
        <v>8</v>
      </c>
      <c r="B189" s="38" t="s">
        <v>107</v>
      </c>
      <c r="C189" s="53" t="s">
        <v>74</v>
      </c>
      <c r="D189" s="30" t="s">
        <v>38</v>
      </c>
      <c r="E189" s="30">
        <v>2</v>
      </c>
      <c r="F189" s="54">
        <f>'THIẾT BỊ'!F19</f>
        <v>1250</v>
      </c>
      <c r="G189" s="54">
        <f t="shared" si="13"/>
        <v>2500</v>
      </c>
      <c r="H189" s="56"/>
    </row>
    <row r="190" spans="1:8" ht="47.25" x14ac:dyDescent="0.3">
      <c r="A190" s="30">
        <v>9</v>
      </c>
      <c r="B190" s="38" t="s">
        <v>152</v>
      </c>
      <c r="C190" s="53" t="s">
        <v>74</v>
      </c>
      <c r="D190" s="30" t="s">
        <v>38</v>
      </c>
      <c r="E190" s="30">
        <v>2</v>
      </c>
      <c r="F190" s="54">
        <f>'THIẾT BỊ'!F25</f>
        <v>1750</v>
      </c>
      <c r="G190" s="54">
        <f t="shared" si="13"/>
        <v>3500</v>
      </c>
      <c r="H190" s="56"/>
    </row>
    <row r="191" spans="1:8" ht="31.5" x14ac:dyDescent="0.3">
      <c r="A191" s="30">
        <v>10</v>
      </c>
      <c r="B191" s="38" t="s">
        <v>153</v>
      </c>
      <c r="C191" s="53" t="s">
        <v>74</v>
      </c>
      <c r="D191" s="30" t="s">
        <v>38</v>
      </c>
      <c r="E191" s="30">
        <v>2</v>
      </c>
      <c r="F191" s="54">
        <f>'THIẾT BỊ'!F26</f>
        <v>750</v>
      </c>
      <c r="G191" s="54">
        <f t="shared" si="13"/>
        <v>1500</v>
      </c>
      <c r="H191" s="56"/>
    </row>
    <row r="192" spans="1:8" ht="31.5" x14ac:dyDescent="0.3">
      <c r="A192" s="30">
        <v>11</v>
      </c>
      <c r="B192" s="38" t="s">
        <v>154</v>
      </c>
      <c r="C192" s="53" t="s">
        <v>74</v>
      </c>
      <c r="D192" s="30" t="s">
        <v>38</v>
      </c>
      <c r="E192" s="30">
        <v>2</v>
      </c>
      <c r="F192" s="54">
        <f>'THIẾT BỊ'!F27</f>
        <v>1000</v>
      </c>
      <c r="G192" s="54">
        <f t="shared" si="13"/>
        <v>2000</v>
      </c>
      <c r="H192" s="56"/>
    </row>
    <row r="193" spans="1:8" ht="31.5" x14ac:dyDescent="0.3">
      <c r="A193" s="30">
        <v>12</v>
      </c>
      <c r="B193" s="38" t="s">
        <v>155</v>
      </c>
      <c r="C193" s="53" t="s">
        <v>74</v>
      </c>
      <c r="D193" s="30" t="s">
        <v>38</v>
      </c>
      <c r="E193" s="30">
        <v>2</v>
      </c>
      <c r="F193" s="54">
        <f>'THIẾT BỊ'!F28</f>
        <v>1500</v>
      </c>
      <c r="G193" s="54">
        <f t="shared" si="13"/>
        <v>3000</v>
      </c>
      <c r="H193" s="56"/>
    </row>
    <row r="194" spans="1:8" ht="31.5" x14ac:dyDescent="0.3">
      <c r="A194" s="30">
        <v>13</v>
      </c>
      <c r="B194" s="38" t="s">
        <v>156</v>
      </c>
      <c r="C194" s="53" t="s">
        <v>74</v>
      </c>
      <c r="D194" s="30" t="s">
        <v>38</v>
      </c>
      <c r="E194" s="30">
        <v>2</v>
      </c>
      <c r="F194" s="54">
        <f>'THIẾT BỊ'!F29</f>
        <v>2450</v>
      </c>
      <c r="G194" s="54">
        <f t="shared" si="13"/>
        <v>4900</v>
      </c>
      <c r="H194" s="56"/>
    </row>
    <row r="195" spans="1:8" ht="31.5" x14ac:dyDescent="0.3">
      <c r="A195" s="30">
        <v>14</v>
      </c>
      <c r="B195" s="38" t="s">
        <v>157</v>
      </c>
      <c r="C195" s="53" t="s">
        <v>74</v>
      </c>
      <c r="D195" s="30" t="s">
        <v>38</v>
      </c>
      <c r="E195" s="30">
        <v>2</v>
      </c>
      <c r="F195" s="54">
        <f>'THIẾT BỊ'!F30</f>
        <v>2750</v>
      </c>
      <c r="G195" s="54">
        <f t="shared" si="13"/>
        <v>5500</v>
      </c>
      <c r="H195" s="56"/>
    </row>
    <row r="196" spans="1:8" ht="31.5" x14ac:dyDescent="0.3">
      <c r="A196" s="30">
        <v>15</v>
      </c>
      <c r="B196" s="38" t="s">
        <v>158</v>
      </c>
      <c r="C196" s="53" t="s">
        <v>74</v>
      </c>
      <c r="D196" s="30" t="s">
        <v>38</v>
      </c>
      <c r="E196" s="30">
        <v>2</v>
      </c>
      <c r="F196" s="54">
        <f>'THIẾT BỊ'!F31</f>
        <v>4000</v>
      </c>
      <c r="G196" s="54">
        <f t="shared" si="13"/>
        <v>8000</v>
      </c>
      <c r="H196" s="56"/>
    </row>
    <row r="197" spans="1:8" ht="31.5" x14ac:dyDescent="0.3">
      <c r="A197" s="30">
        <v>16</v>
      </c>
      <c r="B197" s="38" t="s">
        <v>145</v>
      </c>
      <c r="C197" s="53" t="s">
        <v>74</v>
      </c>
      <c r="D197" s="30" t="s">
        <v>38</v>
      </c>
      <c r="E197" s="30">
        <v>10</v>
      </c>
      <c r="F197" s="54">
        <f>'THIẾT BỊ'!F23</f>
        <v>350</v>
      </c>
      <c r="G197" s="54">
        <f t="shared" si="13"/>
        <v>3500</v>
      </c>
      <c r="H197" s="56"/>
    </row>
    <row r="198" spans="1:8" ht="31.5" x14ac:dyDescent="0.3">
      <c r="A198" s="30">
        <v>17</v>
      </c>
      <c r="B198" s="38" t="s">
        <v>146</v>
      </c>
      <c r="C198" s="53" t="s">
        <v>74</v>
      </c>
      <c r="D198" s="30" t="s">
        <v>38</v>
      </c>
      <c r="E198" s="30">
        <v>20</v>
      </c>
      <c r="F198" s="54">
        <f>'THIẾT BỊ'!F24</f>
        <v>450</v>
      </c>
      <c r="G198" s="54">
        <f t="shared" si="13"/>
        <v>9000</v>
      </c>
      <c r="H198" s="56"/>
    </row>
    <row r="199" spans="1:8" ht="31.5" x14ac:dyDescent="0.3">
      <c r="A199" s="30">
        <v>18</v>
      </c>
      <c r="B199" s="38" t="s">
        <v>159</v>
      </c>
      <c r="C199" s="53" t="s">
        <v>74</v>
      </c>
      <c r="D199" s="30" t="s">
        <v>38</v>
      </c>
      <c r="E199" s="30">
        <v>2</v>
      </c>
      <c r="F199" s="54">
        <f>'THIẾT BỊ'!F34</f>
        <v>3000</v>
      </c>
      <c r="G199" s="54">
        <f t="shared" si="13"/>
        <v>6000</v>
      </c>
      <c r="H199" s="56"/>
    </row>
    <row r="200" spans="1:8" x14ac:dyDescent="0.3">
      <c r="A200" s="141" t="s">
        <v>77</v>
      </c>
      <c r="B200" s="142"/>
      <c r="C200" s="142"/>
      <c r="D200" s="142"/>
      <c r="E200" s="142"/>
      <c r="F200" s="143"/>
      <c r="G200" s="55">
        <f>SUM(G182:G199)</f>
        <v>657900</v>
      </c>
      <c r="H200" s="56"/>
    </row>
    <row r="201" spans="1:8" x14ac:dyDescent="0.3">
      <c r="A201" s="144" t="s">
        <v>78</v>
      </c>
      <c r="B201" s="144"/>
      <c r="C201" s="144"/>
      <c r="D201" s="144"/>
      <c r="E201" s="144"/>
      <c r="F201" s="144"/>
      <c r="G201" s="56"/>
      <c r="H201" s="56"/>
    </row>
    <row r="202" spans="1:8" x14ac:dyDescent="0.3">
      <c r="A202" s="51" t="s">
        <v>0</v>
      </c>
      <c r="B202" s="66" t="s">
        <v>79</v>
      </c>
      <c r="C202" s="66" t="s">
        <v>32</v>
      </c>
      <c r="D202" s="66" t="s">
        <v>73</v>
      </c>
      <c r="E202" s="66" t="s">
        <v>16</v>
      </c>
      <c r="F202" s="67" t="s">
        <v>64</v>
      </c>
      <c r="G202" s="56"/>
      <c r="H202" s="56"/>
    </row>
    <row r="203" spans="1:8" ht="47.25" x14ac:dyDescent="0.3">
      <c r="A203" s="30">
        <v>1</v>
      </c>
      <c r="B203" s="68" t="s">
        <v>130</v>
      </c>
      <c r="C203" s="43" t="s">
        <v>109</v>
      </c>
      <c r="D203" s="30">
        <v>16</v>
      </c>
      <c r="E203" s="72">
        <f>'VẬT LIỆU'!D14</f>
        <v>260000</v>
      </c>
      <c r="F203" s="73">
        <f>E203*D203</f>
        <v>4160000</v>
      </c>
      <c r="G203" s="56"/>
      <c r="H203" s="56"/>
    </row>
    <row r="204" spans="1:8" ht="31.5" x14ac:dyDescent="0.3">
      <c r="A204" s="30">
        <v>2</v>
      </c>
      <c r="B204" s="68" t="s">
        <v>163</v>
      </c>
      <c r="C204" s="43" t="s">
        <v>113</v>
      </c>
      <c r="D204" s="30">
        <v>16</v>
      </c>
      <c r="E204" s="72">
        <f>'VẬT LIỆU'!D18</f>
        <v>1200000</v>
      </c>
      <c r="F204" s="73">
        <f t="shared" ref="F204:F223" si="14">E204*D204</f>
        <v>19200000</v>
      </c>
      <c r="G204" s="56"/>
      <c r="H204" s="56"/>
    </row>
    <row r="205" spans="1:8" ht="31.5" x14ac:dyDescent="0.3">
      <c r="A205" s="30">
        <v>3</v>
      </c>
      <c r="B205" s="68" t="s">
        <v>129</v>
      </c>
      <c r="C205" s="43" t="s">
        <v>113</v>
      </c>
      <c r="D205" s="30">
        <v>16</v>
      </c>
      <c r="E205" s="72">
        <f>'VẬT LIỆU'!D17</f>
        <v>600000</v>
      </c>
      <c r="F205" s="73">
        <f t="shared" si="14"/>
        <v>9600000</v>
      </c>
      <c r="G205" s="56"/>
      <c r="H205" s="56"/>
    </row>
    <row r="206" spans="1:8" ht="63" x14ac:dyDescent="0.3">
      <c r="A206" s="30">
        <v>4</v>
      </c>
      <c r="B206" s="68" t="s">
        <v>110</v>
      </c>
      <c r="C206" s="43" t="s">
        <v>111</v>
      </c>
      <c r="D206" s="30">
        <v>32</v>
      </c>
      <c r="E206" s="72">
        <f>'VẬT LIỆU'!D15</f>
        <v>164000</v>
      </c>
      <c r="F206" s="73">
        <f t="shared" si="14"/>
        <v>5248000</v>
      </c>
      <c r="G206" s="56"/>
      <c r="H206" s="56"/>
    </row>
    <row r="207" spans="1:8" ht="47.25" x14ac:dyDescent="0.3">
      <c r="A207" s="30">
        <v>5</v>
      </c>
      <c r="B207" s="68" t="s">
        <v>112</v>
      </c>
      <c r="C207" s="43" t="s">
        <v>111</v>
      </c>
      <c r="D207" s="30">
        <v>6</v>
      </c>
      <c r="E207" s="72">
        <f>'VẬT LIỆU'!D16</f>
        <v>370000</v>
      </c>
      <c r="F207" s="73">
        <f t="shared" si="14"/>
        <v>2220000</v>
      </c>
      <c r="G207" s="56"/>
      <c r="H207" s="56"/>
    </row>
    <row r="208" spans="1:8" ht="31.5" x14ac:dyDescent="0.3">
      <c r="A208" s="30">
        <v>6</v>
      </c>
      <c r="B208" s="68" t="s">
        <v>128</v>
      </c>
      <c r="C208" s="43" t="s">
        <v>113</v>
      </c>
      <c r="D208" s="30">
        <v>6</v>
      </c>
      <c r="E208" s="72">
        <f>'VẬT LIỆU'!D19</f>
        <v>300000</v>
      </c>
      <c r="F208" s="73">
        <f t="shared" si="14"/>
        <v>1800000</v>
      </c>
      <c r="G208" s="56"/>
      <c r="H208" s="56"/>
    </row>
    <row r="209" spans="1:8" x14ac:dyDescent="0.3">
      <c r="A209" s="30">
        <v>7</v>
      </c>
      <c r="B209" s="69" t="s">
        <v>114</v>
      </c>
      <c r="C209" s="43" t="s">
        <v>30</v>
      </c>
      <c r="D209" s="30">
        <v>6</v>
      </c>
      <c r="E209" s="72">
        <f>'VẬT LIỆU'!D20</f>
        <v>250000</v>
      </c>
      <c r="F209" s="73">
        <f t="shared" si="14"/>
        <v>1500000</v>
      </c>
      <c r="G209" s="56"/>
      <c r="H209" s="56"/>
    </row>
    <row r="210" spans="1:8" x14ac:dyDescent="0.3">
      <c r="A210" s="30">
        <v>8</v>
      </c>
      <c r="B210" s="69" t="s">
        <v>115</v>
      </c>
      <c r="C210" s="43" t="s">
        <v>113</v>
      </c>
      <c r="D210" s="30">
        <v>30</v>
      </c>
      <c r="E210" s="72">
        <f>'VẬT LIỆU'!D21</f>
        <v>150000</v>
      </c>
      <c r="F210" s="73">
        <f t="shared" si="14"/>
        <v>4500000</v>
      </c>
      <c r="G210" s="56"/>
      <c r="H210" s="56"/>
    </row>
    <row r="211" spans="1:8" ht="31.5" x14ac:dyDescent="0.3">
      <c r="A211" s="30">
        <v>9</v>
      </c>
      <c r="B211" s="68" t="s">
        <v>127</v>
      </c>
      <c r="C211" s="43" t="s">
        <v>30</v>
      </c>
      <c r="D211" s="30">
        <v>30</v>
      </c>
      <c r="E211" s="72">
        <f>'VẬT LIỆU'!D22</f>
        <v>15000</v>
      </c>
      <c r="F211" s="73">
        <f t="shared" si="14"/>
        <v>450000</v>
      </c>
      <c r="G211" s="56"/>
      <c r="H211" s="56"/>
    </row>
    <row r="212" spans="1:8" x14ac:dyDescent="0.3">
      <c r="A212" s="30">
        <v>10</v>
      </c>
      <c r="B212" s="69" t="s">
        <v>116</v>
      </c>
      <c r="C212" s="43" t="s">
        <v>117</v>
      </c>
      <c r="D212" s="30">
        <v>3</v>
      </c>
      <c r="E212" s="72">
        <f>'VẬT LIỆU'!D23</f>
        <v>50000</v>
      </c>
      <c r="F212" s="73">
        <f t="shared" si="14"/>
        <v>150000</v>
      </c>
      <c r="G212" s="56"/>
      <c r="H212" s="56"/>
    </row>
    <row r="213" spans="1:8" x14ac:dyDescent="0.3">
      <c r="A213" s="30">
        <v>11</v>
      </c>
      <c r="B213" s="69" t="s">
        <v>118</v>
      </c>
      <c r="C213" s="43" t="s">
        <v>30</v>
      </c>
      <c r="D213" s="30">
        <v>0.75</v>
      </c>
      <c r="E213" s="72">
        <f>'VẬT LIỆU'!D24</f>
        <v>60000</v>
      </c>
      <c r="F213" s="73">
        <f t="shared" si="14"/>
        <v>45000</v>
      </c>
      <c r="G213" s="56"/>
      <c r="H213" s="56"/>
    </row>
    <row r="214" spans="1:8" x14ac:dyDescent="0.3">
      <c r="A214" s="30">
        <v>12</v>
      </c>
      <c r="B214" s="69" t="s">
        <v>160</v>
      </c>
      <c r="C214" s="43"/>
      <c r="D214" s="30">
        <v>0.75</v>
      </c>
      <c r="E214" s="72">
        <f>'VẬT LIỆU'!D31</f>
        <v>60000</v>
      </c>
      <c r="F214" s="73">
        <f t="shared" si="14"/>
        <v>45000</v>
      </c>
      <c r="G214" s="56"/>
      <c r="H214" s="56"/>
    </row>
    <row r="215" spans="1:8" x14ac:dyDescent="0.3">
      <c r="A215" s="30">
        <v>13</v>
      </c>
      <c r="B215" s="69" t="s">
        <v>161</v>
      </c>
      <c r="C215" s="43"/>
      <c r="D215" s="30">
        <v>0.75</v>
      </c>
      <c r="E215" s="72">
        <f>'VẬT LIỆU'!D32</f>
        <v>30000</v>
      </c>
      <c r="F215" s="73">
        <f t="shared" si="14"/>
        <v>22500</v>
      </c>
      <c r="G215" s="56"/>
      <c r="H215" s="56"/>
    </row>
    <row r="216" spans="1:8" x14ac:dyDescent="0.3">
      <c r="A216" s="30">
        <v>14</v>
      </c>
      <c r="B216" s="75" t="s">
        <v>150</v>
      </c>
      <c r="C216" s="76" t="s">
        <v>30</v>
      </c>
      <c r="D216" s="30">
        <v>0.75</v>
      </c>
      <c r="E216" s="72">
        <f>'VẬT LIỆU'!D30</f>
        <v>1800000</v>
      </c>
      <c r="F216" s="73">
        <f t="shared" si="14"/>
        <v>1350000</v>
      </c>
      <c r="G216" s="56"/>
      <c r="H216" s="56"/>
    </row>
    <row r="217" spans="1:8" x14ac:dyDescent="0.3">
      <c r="A217" s="30">
        <v>15</v>
      </c>
      <c r="B217" s="69" t="s">
        <v>51</v>
      </c>
      <c r="C217" s="43" t="s">
        <v>52</v>
      </c>
      <c r="D217" s="30">
        <v>3</v>
      </c>
      <c r="E217" s="72">
        <f>'VẬT LIỆU'!D7</f>
        <v>40000</v>
      </c>
      <c r="F217" s="73">
        <f t="shared" si="14"/>
        <v>120000</v>
      </c>
      <c r="G217" s="56"/>
      <c r="H217" s="56"/>
    </row>
    <row r="218" spans="1:8" x14ac:dyDescent="0.3">
      <c r="A218" s="30">
        <v>16</v>
      </c>
      <c r="B218" s="69" t="s">
        <v>119</v>
      </c>
      <c r="C218" s="43" t="s">
        <v>120</v>
      </c>
      <c r="D218" s="30">
        <v>32</v>
      </c>
      <c r="E218" s="72">
        <f>'VẬT LIỆU'!D25</f>
        <v>15000</v>
      </c>
      <c r="F218" s="73">
        <f t="shared" si="14"/>
        <v>480000</v>
      </c>
      <c r="G218" s="56"/>
      <c r="H218" s="56"/>
    </row>
    <row r="219" spans="1:8" ht="31.5" x14ac:dyDescent="0.3">
      <c r="A219" s="30">
        <v>17</v>
      </c>
      <c r="B219" s="68" t="s">
        <v>121</v>
      </c>
      <c r="C219" s="43" t="s">
        <v>122</v>
      </c>
      <c r="D219" s="30">
        <v>2</v>
      </c>
      <c r="E219" s="72">
        <f>'VẬT LIỆU'!D26</f>
        <v>32000</v>
      </c>
      <c r="F219" s="73">
        <f t="shared" si="14"/>
        <v>64000</v>
      </c>
      <c r="G219" s="56"/>
      <c r="H219" s="56"/>
    </row>
    <row r="220" spans="1:8" x14ac:dyDescent="0.3">
      <c r="A220" s="30">
        <v>18</v>
      </c>
      <c r="B220" s="69" t="s">
        <v>162</v>
      </c>
      <c r="C220" s="43" t="s">
        <v>113</v>
      </c>
      <c r="D220" s="30">
        <v>4</v>
      </c>
      <c r="E220" s="72">
        <f>'VẬT LIỆU'!D33</f>
        <v>75000</v>
      </c>
      <c r="F220" s="73">
        <f t="shared" si="14"/>
        <v>300000</v>
      </c>
      <c r="G220" s="56"/>
      <c r="H220" s="56"/>
    </row>
    <row r="221" spans="1:8" ht="78.75" x14ac:dyDescent="0.3">
      <c r="A221" s="30">
        <v>19</v>
      </c>
      <c r="B221" s="68" t="s">
        <v>125</v>
      </c>
      <c r="C221" s="43" t="s">
        <v>30</v>
      </c>
      <c r="D221" s="30">
        <v>32</v>
      </c>
      <c r="E221" s="72">
        <f>'VẬT LIỆU'!D27</f>
        <v>25000</v>
      </c>
      <c r="F221" s="73">
        <f t="shared" si="14"/>
        <v>800000</v>
      </c>
      <c r="G221" s="56"/>
      <c r="H221" s="56"/>
    </row>
    <row r="222" spans="1:8" x14ac:dyDescent="0.3">
      <c r="A222" s="30">
        <v>20</v>
      </c>
      <c r="B222" s="69" t="s">
        <v>123</v>
      </c>
      <c r="C222" s="43" t="s">
        <v>30</v>
      </c>
      <c r="D222" s="30">
        <v>30</v>
      </c>
      <c r="E222" s="72">
        <f>'VẬT LIỆU'!D28</f>
        <v>1500</v>
      </c>
      <c r="F222" s="73">
        <f t="shared" si="14"/>
        <v>45000</v>
      </c>
      <c r="G222" s="56"/>
      <c r="H222" s="56"/>
    </row>
    <row r="223" spans="1:8" ht="31.5" x14ac:dyDescent="0.3">
      <c r="A223" s="30">
        <v>21</v>
      </c>
      <c r="B223" s="68" t="s">
        <v>164</v>
      </c>
      <c r="C223" s="43" t="s">
        <v>120</v>
      </c>
      <c r="D223" s="30">
        <v>20</v>
      </c>
      <c r="E223" s="72">
        <f>'VẬT LIỆU'!D29</f>
        <v>6000</v>
      </c>
      <c r="F223" s="73">
        <f t="shared" si="14"/>
        <v>120000</v>
      </c>
      <c r="G223" s="56"/>
      <c r="H223" s="56"/>
    </row>
    <row r="224" spans="1:8" x14ac:dyDescent="0.3">
      <c r="A224" s="145" t="s">
        <v>80</v>
      </c>
      <c r="B224" s="145"/>
      <c r="C224" s="145"/>
      <c r="D224" s="145"/>
      <c r="E224" s="145"/>
      <c r="F224" s="55">
        <f>SUM(F203:F223)</f>
        <v>52219500</v>
      </c>
      <c r="G224" s="56"/>
      <c r="H224" s="56"/>
    </row>
    <row r="225" spans="1:8" x14ac:dyDescent="0.3">
      <c r="A225" s="146" t="s">
        <v>81</v>
      </c>
      <c r="B225" s="146"/>
      <c r="C225" s="146"/>
      <c r="D225" s="146"/>
      <c r="E225" s="146"/>
      <c r="F225" s="146"/>
      <c r="G225" s="146"/>
      <c r="H225" s="47">
        <f>H169*0.15</f>
        <v>26404323.1875</v>
      </c>
    </row>
    <row r="226" spans="1:8" x14ac:dyDescent="0.3">
      <c r="A226" s="146" t="s">
        <v>82</v>
      </c>
      <c r="B226" s="146"/>
      <c r="C226" s="146"/>
      <c r="D226" s="146"/>
      <c r="E226" s="146"/>
      <c r="F226" s="146"/>
      <c r="G226" s="146"/>
      <c r="H226" s="47">
        <f>H169+H225</f>
        <v>202433144.4375</v>
      </c>
    </row>
    <row r="228" spans="1:8" x14ac:dyDescent="0.3">
      <c r="A228" s="64">
        <v>5</v>
      </c>
      <c r="B228" s="174" t="s">
        <v>168</v>
      </c>
      <c r="C228" s="162"/>
      <c r="D228" s="162"/>
      <c r="E228" s="162"/>
      <c r="F228" s="162"/>
      <c r="G228" s="162"/>
      <c r="H228" s="163"/>
    </row>
    <row r="229" spans="1:8" x14ac:dyDescent="0.3">
      <c r="A229" s="164" t="s">
        <v>144</v>
      </c>
      <c r="B229" s="165"/>
      <c r="C229" s="165"/>
      <c r="D229" s="165"/>
      <c r="E229" s="165"/>
      <c r="F229" s="165"/>
      <c r="G229" s="165"/>
      <c r="H229" s="166"/>
    </row>
    <row r="230" spans="1:8" x14ac:dyDescent="0.3">
      <c r="A230" s="146" t="s">
        <v>60</v>
      </c>
      <c r="B230" s="146"/>
      <c r="C230" s="146"/>
      <c r="D230" s="146"/>
      <c r="E230" s="146"/>
      <c r="F230" s="146"/>
      <c r="G230" s="146"/>
      <c r="H230" s="47">
        <f>H240+G260+F284</f>
        <v>85477837.5</v>
      </c>
    </row>
    <row r="231" spans="1:8" x14ac:dyDescent="0.3">
      <c r="A231" s="147" t="s">
        <v>61</v>
      </c>
      <c r="B231" s="148"/>
      <c r="C231" s="148"/>
      <c r="D231" s="148"/>
      <c r="E231" s="148"/>
      <c r="F231" s="148"/>
      <c r="G231" s="148"/>
      <c r="H231" s="149"/>
    </row>
    <row r="232" spans="1:8" x14ac:dyDescent="0.3">
      <c r="A232" s="150" t="s">
        <v>62</v>
      </c>
      <c r="B232" s="151"/>
      <c r="C232" s="151"/>
      <c r="D232" s="151"/>
      <c r="E232" s="151"/>
      <c r="F232" s="151"/>
      <c r="G232" s="151"/>
      <c r="H232" s="152"/>
    </row>
    <row r="233" spans="1:8" x14ac:dyDescent="0.3">
      <c r="A233" s="153" t="s">
        <v>0</v>
      </c>
      <c r="B233" s="154" t="s">
        <v>88</v>
      </c>
      <c r="C233" s="153" t="s">
        <v>63</v>
      </c>
      <c r="D233" s="153"/>
      <c r="E233" s="153"/>
      <c r="F233" s="153"/>
      <c r="G233" s="49"/>
      <c r="H233" s="49"/>
    </row>
    <row r="234" spans="1:8" ht="31.5" x14ac:dyDescent="0.3">
      <c r="A234" s="153"/>
      <c r="B234" s="153"/>
      <c r="C234" s="50" t="s">
        <v>87</v>
      </c>
      <c r="D234" s="51" t="s">
        <v>85</v>
      </c>
      <c r="E234" s="51" t="s">
        <v>84</v>
      </c>
      <c r="F234" s="50" t="s">
        <v>86</v>
      </c>
      <c r="G234" s="57" t="s">
        <v>83</v>
      </c>
      <c r="H234" s="49" t="s">
        <v>64</v>
      </c>
    </row>
    <row r="235" spans="1:8" ht="47.25" x14ac:dyDescent="0.3">
      <c r="A235" s="170">
        <v>1</v>
      </c>
      <c r="B235" s="172" t="s">
        <v>90</v>
      </c>
      <c r="C235" s="30">
        <v>1</v>
      </c>
      <c r="D235" s="58" t="s">
        <v>166</v>
      </c>
      <c r="E235" s="53" t="s">
        <v>66</v>
      </c>
      <c r="F235" s="30">
        <v>0.25</v>
      </c>
      <c r="G235" s="54">
        <f>'NHÂN CÔNG'!G7</f>
        <v>333450</v>
      </c>
      <c r="H235" s="54">
        <f>C235*F235*G235</f>
        <v>83362.5</v>
      </c>
    </row>
    <row r="236" spans="1:8" ht="47.25" x14ac:dyDescent="0.3">
      <c r="A236" s="171"/>
      <c r="B236" s="173"/>
      <c r="C236" s="30">
        <v>10</v>
      </c>
      <c r="D236" s="30" t="s">
        <v>92</v>
      </c>
      <c r="E236" s="53" t="s">
        <v>93</v>
      </c>
      <c r="F236" s="30">
        <v>2.5</v>
      </c>
      <c r="G236" s="54">
        <f>'NHÂN CÔNG'!G6</f>
        <v>296770.5</v>
      </c>
      <c r="H236" s="54">
        <f t="shared" ref="H236:H238" si="15">C236*F236*G236</f>
        <v>7419262.5</v>
      </c>
    </row>
    <row r="237" spans="1:8" ht="47.25" x14ac:dyDescent="0.3">
      <c r="A237" s="170">
        <v>2</v>
      </c>
      <c r="B237" s="172" t="s">
        <v>94</v>
      </c>
      <c r="C237" s="30">
        <v>1</v>
      </c>
      <c r="D237" s="58" t="s">
        <v>165</v>
      </c>
      <c r="E237" s="53" t="s">
        <v>66</v>
      </c>
      <c r="F237" s="30">
        <v>0.75</v>
      </c>
      <c r="G237" s="54">
        <f>'NHÂN CÔNG'!G7</f>
        <v>333450</v>
      </c>
      <c r="H237" s="54">
        <f t="shared" si="15"/>
        <v>250087.5</v>
      </c>
    </row>
    <row r="238" spans="1:8" ht="47.25" x14ac:dyDescent="0.3">
      <c r="A238" s="171"/>
      <c r="B238" s="173"/>
      <c r="C238" s="30">
        <v>10</v>
      </c>
      <c r="D238" s="30" t="s">
        <v>92</v>
      </c>
      <c r="E238" s="53" t="s">
        <v>93</v>
      </c>
      <c r="F238" s="30">
        <v>7.5</v>
      </c>
      <c r="G238" s="54">
        <f>'NHÂN CÔNG'!G6</f>
        <v>296770.5</v>
      </c>
      <c r="H238" s="54">
        <f t="shared" si="15"/>
        <v>22257787.5</v>
      </c>
    </row>
    <row r="239" spans="1:8" x14ac:dyDescent="0.3">
      <c r="A239" s="155" t="s">
        <v>68</v>
      </c>
      <c r="B239" s="156"/>
      <c r="C239" s="156"/>
      <c r="D239" s="156"/>
      <c r="E239" s="156"/>
      <c r="F239" s="156"/>
      <c r="G239" s="157"/>
      <c r="H239" s="54">
        <f>SUM(H235:H238)*0.1</f>
        <v>3001050</v>
      </c>
    </row>
    <row r="240" spans="1:8" x14ac:dyDescent="0.3">
      <c r="A240" s="158" t="s">
        <v>69</v>
      </c>
      <c r="B240" s="158"/>
      <c r="C240" s="158"/>
      <c r="D240" s="158"/>
      <c r="E240" s="158"/>
      <c r="F240" s="158"/>
      <c r="G240" s="159"/>
      <c r="H240" s="55">
        <f>SUM(H235:H239)</f>
        <v>33011550</v>
      </c>
    </row>
    <row r="241" spans="1:8" x14ac:dyDescent="0.3">
      <c r="A241" s="144" t="s">
        <v>70</v>
      </c>
      <c r="B241" s="144"/>
      <c r="C241" s="144"/>
      <c r="D241" s="144"/>
      <c r="E241" s="144"/>
      <c r="F241" s="144"/>
      <c r="G241" s="144"/>
      <c r="H241" s="160"/>
    </row>
    <row r="242" spans="1:8" ht="47.25" x14ac:dyDescent="0.3">
      <c r="A242" s="51" t="s">
        <v>0</v>
      </c>
      <c r="B242" s="51" t="s">
        <v>71</v>
      </c>
      <c r="C242" s="50" t="s">
        <v>72</v>
      </c>
      <c r="D242" s="51" t="s">
        <v>32</v>
      </c>
      <c r="E242" s="51" t="s">
        <v>73</v>
      </c>
      <c r="F242" s="57" t="s">
        <v>20</v>
      </c>
      <c r="G242" s="49" t="s">
        <v>64</v>
      </c>
      <c r="H242" s="56"/>
    </row>
    <row r="243" spans="1:8" ht="31.5" x14ac:dyDescent="0.3">
      <c r="A243" s="30">
        <v>1</v>
      </c>
      <c r="B243" s="29" t="s">
        <v>97</v>
      </c>
      <c r="C243" s="53" t="s">
        <v>74</v>
      </c>
      <c r="D243" s="30" t="s">
        <v>75</v>
      </c>
      <c r="E243" s="30">
        <v>11</v>
      </c>
      <c r="F243" s="54">
        <f>'THIẾT BỊ'!F12</f>
        <v>1500</v>
      </c>
      <c r="G243" s="54">
        <f t="shared" ref="G243:G259" si="16">F243*E243</f>
        <v>16500</v>
      </c>
      <c r="H243" s="56"/>
    </row>
    <row r="244" spans="1:8" ht="126" x14ac:dyDescent="0.3">
      <c r="A244" s="30">
        <v>2</v>
      </c>
      <c r="B244" s="38" t="s">
        <v>147</v>
      </c>
      <c r="C244" s="53" t="s">
        <v>99</v>
      </c>
      <c r="D244" s="30" t="s">
        <v>75</v>
      </c>
      <c r="E244" s="30">
        <v>0.75</v>
      </c>
      <c r="F244" s="54">
        <f>'THIẾT BỊ'!F13</f>
        <v>125000</v>
      </c>
      <c r="G244" s="54">
        <f t="shared" si="16"/>
        <v>93750</v>
      </c>
      <c r="H244" s="56"/>
    </row>
    <row r="245" spans="1:8" ht="78.75" x14ac:dyDescent="0.3">
      <c r="A245" s="30">
        <v>3</v>
      </c>
      <c r="B245" s="38" t="s">
        <v>100</v>
      </c>
      <c r="C245" s="53" t="s">
        <v>101</v>
      </c>
      <c r="D245" s="30" t="s">
        <v>75</v>
      </c>
      <c r="E245" s="30">
        <v>0.75</v>
      </c>
      <c r="F245" s="54">
        <f>'THIẾT BỊ'!F14</f>
        <v>27500</v>
      </c>
      <c r="G245" s="54">
        <f t="shared" si="16"/>
        <v>20625</v>
      </c>
      <c r="H245" s="56"/>
    </row>
    <row r="246" spans="1:8" ht="94.5" x14ac:dyDescent="0.3">
      <c r="A246" s="30">
        <v>4</v>
      </c>
      <c r="B246" s="38" t="s">
        <v>148</v>
      </c>
      <c r="C246" s="53" t="s">
        <v>103</v>
      </c>
      <c r="D246" s="30" t="s">
        <v>38</v>
      </c>
      <c r="E246" s="30">
        <v>0.75</v>
      </c>
      <c r="F246" s="54">
        <f>'THIẾT BỊ'!F15</f>
        <v>125000</v>
      </c>
      <c r="G246" s="54">
        <f t="shared" si="16"/>
        <v>93750</v>
      </c>
      <c r="H246" s="56"/>
    </row>
    <row r="247" spans="1:8" ht="94.5" x14ac:dyDescent="0.3">
      <c r="A247" s="30">
        <v>5</v>
      </c>
      <c r="B247" s="38" t="s">
        <v>108</v>
      </c>
      <c r="C247" s="53" t="s">
        <v>104</v>
      </c>
      <c r="D247" s="30" t="s">
        <v>38</v>
      </c>
      <c r="E247" s="30">
        <v>0.75</v>
      </c>
      <c r="F247" s="54">
        <f>'THIẾT BỊ'!F16</f>
        <v>2000</v>
      </c>
      <c r="G247" s="54">
        <f t="shared" si="16"/>
        <v>1500</v>
      </c>
      <c r="H247" s="56"/>
    </row>
    <row r="248" spans="1:8" ht="31.5" x14ac:dyDescent="0.3">
      <c r="A248" s="30">
        <v>6</v>
      </c>
      <c r="B248" s="29" t="s">
        <v>105</v>
      </c>
      <c r="C248" s="53" t="s">
        <v>74</v>
      </c>
      <c r="D248" s="30" t="s">
        <v>38</v>
      </c>
      <c r="E248" s="30">
        <v>0.75</v>
      </c>
      <c r="F248" s="54">
        <f>'THIẾT BỊ'!F17</f>
        <v>1750</v>
      </c>
      <c r="G248" s="54">
        <f t="shared" si="16"/>
        <v>1312.5</v>
      </c>
      <c r="H248" s="56"/>
    </row>
    <row r="249" spans="1:8" ht="31.5" x14ac:dyDescent="0.3">
      <c r="A249" s="30">
        <v>7</v>
      </c>
      <c r="B249" s="38" t="s">
        <v>106</v>
      </c>
      <c r="C249" s="53" t="s">
        <v>74</v>
      </c>
      <c r="D249" s="30" t="s">
        <v>38</v>
      </c>
      <c r="E249" s="30">
        <v>0.75</v>
      </c>
      <c r="F249" s="54">
        <f>'THIẾT BỊ'!F18</f>
        <v>2000</v>
      </c>
      <c r="G249" s="54">
        <f t="shared" si="16"/>
        <v>1500</v>
      </c>
      <c r="H249" s="56"/>
    </row>
    <row r="250" spans="1:8" ht="31.5" x14ac:dyDescent="0.3">
      <c r="A250" s="30">
        <v>8</v>
      </c>
      <c r="B250" s="38" t="s">
        <v>107</v>
      </c>
      <c r="C250" s="53" t="s">
        <v>74</v>
      </c>
      <c r="D250" s="30" t="s">
        <v>38</v>
      </c>
      <c r="E250" s="30">
        <v>0.75</v>
      </c>
      <c r="F250" s="54">
        <f>'THIẾT BỊ'!F19</f>
        <v>1250</v>
      </c>
      <c r="G250" s="54">
        <f t="shared" si="16"/>
        <v>937.5</v>
      </c>
      <c r="H250" s="56"/>
    </row>
    <row r="251" spans="1:8" ht="31.5" x14ac:dyDescent="0.3">
      <c r="A251" s="30">
        <v>9</v>
      </c>
      <c r="B251" s="38" t="s">
        <v>153</v>
      </c>
      <c r="C251" s="53" t="s">
        <v>74</v>
      </c>
      <c r="D251" s="30" t="s">
        <v>38</v>
      </c>
      <c r="E251" s="30">
        <v>0.75</v>
      </c>
      <c r="F251" s="54">
        <f>'THIẾT BỊ'!F26</f>
        <v>750</v>
      </c>
      <c r="G251" s="54">
        <f t="shared" si="16"/>
        <v>562.5</v>
      </c>
      <c r="H251" s="56"/>
    </row>
    <row r="252" spans="1:8" ht="31.5" x14ac:dyDescent="0.3">
      <c r="A252" s="30">
        <v>10</v>
      </c>
      <c r="B252" s="38" t="s">
        <v>154</v>
      </c>
      <c r="C252" s="53" t="s">
        <v>74</v>
      </c>
      <c r="D252" s="30" t="s">
        <v>38</v>
      </c>
      <c r="E252" s="30">
        <v>0.75</v>
      </c>
      <c r="F252" s="54">
        <f>'THIẾT BỊ'!F27</f>
        <v>1000</v>
      </c>
      <c r="G252" s="54">
        <f t="shared" si="16"/>
        <v>750</v>
      </c>
      <c r="H252" s="56"/>
    </row>
    <row r="253" spans="1:8" ht="31.5" x14ac:dyDescent="0.3">
      <c r="A253" s="30">
        <v>11</v>
      </c>
      <c r="B253" s="38" t="s">
        <v>155</v>
      </c>
      <c r="C253" s="53" t="s">
        <v>74</v>
      </c>
      <c r="D253" s="30" t="s">
        <v>38</v>
      </c>
      <c r="E253" s="30">
        <v>0.75</v>
      </c>
      <c r="F253" s="54">
        <f>'THIẾT BỊ'!F28</f>
        <v>1500</v>
      </c>
      <c r="G253" s="54">
        <f t="shared" si="16"/>
        <v>1125</v>
      </c>
      <c r="H253" s="56"/>
    </row>
    <row r="254" spans="1:8" ht="31.5" x14ac:dyDescent="0.3">
      <c r="A254" s="30">
        <v>12</v>
      </c>
      <c r="B254" s="38" t="s">
        <v>156</v>
      </c>
      <c r="C254" s="53" t="s">
        <v>74</v>
      </c>
      <c r="D254" s="30" t="s">
        <v>38</v>
      </c>
      <c r="E254" s="30">
        <v>0.75</v>
      </c>
      <c r="F254" s="54">
        <f>'THIẾT BỊ'!F29</f>
        <v>2450</v>
      </c>
      <c r="G254" s="54">
        <f t="shared" si="16"/>
        <v>1837.5</v>
      </c>
      <c r="H254" s="56"/>
    </row>
    <row r="255" spans="1:8" ht="31.5" x14ac:dyDescent="0.3">
      <c r="A255" s="30">
        <v>13</v>
      </c>
      <c r="B255" s="38" t="s">
        <v>157</v>
      </c>
      <c r="C255" s="53" t="s">
        <v>74</v>
      </c>
      <c r="D255" s="30" t="s">
        <v>38</v>
      </c>
      <c r="E255" s="30">
        <v>0.75</v>
      </c>
      <c r="F255" s="54">
        <f>'THIẾT BỊ'!F30</f>
        <v>2750</v>
      </c>
      <c r="G255" s="54">
        <f t="shared" si="16"/>
        <v>2062.5</v>
      </c>
      <c r="H255" s="56"/>
    </row>
    <row r="256" spans="1:8" ht="31.5" x14ac:dyDescent="0.3">
      <c r="A256" s="30">
        <v>14</v>
      </c>
      <c r="B256" s="38" t="s">
        <v>169</v>
      </c>
      <c r="C256" s="53" t="s">
        <v>74</v>
      </c>
      <c r="D256" s="30" t="s">
        <v>38</v>
      </c>
      <c r="E256" s="30">
        <v>0.75</v>
      </c>
      <c r="F256" s="54">
        <f>'THIẾT BỊ'!F32</f>
        <v>3500</v>
      </c>
      <c r="G256" s="54">
        <f t="shared" si="16"/>
        <v>2625</v>
      </c>
      <c r="H256" s="56"/>
    </row>
    <row r="257" spans="1:8" ht="31.5" x14ac:dyDescent="0.3">
      <c r="A257" s="30">
        <v>15</v>
      </c>
      <c r="B257" s="38" t="s">
        <v>145</v>
      </c>
      <c r="C257" s="53" t="s">
        <v>74</v>
      </c>
      <c r="D257" s="30" t="s">
        <v>38</v>
      </c>
      <c r="E257" s="30">
        <v>4.5</v>
      </c>
      <c r="F257" s="54">
        <f>'THIẾT BỊ'!F23</f>
        <v>350</v>
      </c>
      <c r="G257" s="54">
        <f t="shared" si="16"/>
        <v>1575</v>
      </c>
      <c r="H257" s="56"/>
    </row>
    <row r="258" spans="1:8" ht="31.5" x14ac:dyDescent="0.3">
      <c r="A258" s="30">
        <v>16</v>
      </c>
      <c r="B258" s="38" t="s">
        <v>146</v>
      </c>
      <c r="C258" s="53" t="s">
        <v>74</v>
      </c>
      <c r="D258" s="30" t="s">
        <v>38</v>
      </c>
      <c r="E258" s="30">
        <v>7.5</v>
      </c>
      <c r="F258" s="54">
        <f>'THIẾT BỊ'!F24</f>
        <v>450</v>
      </c>
      <c r="G258" s="54">
        <f t="shared" si="16"/>
        <v>3375</v>
      </c>
      <c r="H258" s="56"/>
    </row>
    <row r="259" spans="1:8" ht="31.5" x14ac:dyDescent="0.3">
      <c r="A259" s="30">
        <v>17</v>
      </c>
      <c r="B259" s="38" t="s">
        <v>159</v>
      </c>
      <c r="C259" s="53" t="s">
        <v>74</v>
      </c>
      <c r="D259" s="30" t="s">
        <v>38</v>
      </c>
      <c r="E259" s="30">
        <v>1</v>
      </c>
      <c r="F259" s="54">
        <f>'THIẾT BỊ'!F34</f>
        <v>3000</v>
      </c>
      <c r="G259" s="54">
        <f t="shared" si="16"/>
        <v>3000</v>
      </c>
      <c r="H259" s="56"/>
    </row>
    <row r="260" spans="1:8" x14ac:dyDescent="0.3">
      <c r="A260" s="141" t="s">
        <v>77</v>
      </c>
      <c r="B260" s="142"/>
      <c r="C260" s="142"/>
      <c r="D260" s="142"/>
      <c r="E260" s="142"/>
      <c r="F260" s="143"/>
      <c r="G260" s="55">
        <f>SUM(G243:G259)</f>
        <v>246787.5</v>
      </c>
      <c r="H260" s="56"/>
    </row>
    <row r="261" spans="1:8" x14ac:dyDescent="0.3">
      <c r="A261" s="144" t="s">
        <v>78</v>
      </c>
      <c r="B261" s="144"/>
      <c r="C261" s="144"/>
      <c r="D261" s="144"/>
      <c r="E261" s="144"/>
      <c r="F261" s="144"/>
      <c r="G261" s="56"/>
      <c r="H261" s="56"/>
    </row>
    <row r="262" spans="1:8" x14ac:dyDescent="0.3">
      <c r="A262" s="51" t="s">
        <v>0</v>
      </c>
      <c r="B262" s="66" t="s">
        <v>79</v>
      </c>
      <c r="C262" s="66" t="s">
        <v>32</v>
      </c>
      <c r="D262" s="66" t="s">
        <v>73</v>
      </c>
      <c r="E262" s="66" t="s">
        <v>16</v>
      </c>
      <c r="F262" s="67" t="s">
        <v>64</v>
      </c>
      <c r="G262" s="56"/>
      <c r="H262" s="56"/>
    </row>
    <row r="263" spans="1:8" ht="47.25" x14ac:dyDescent="0.3">
      <c r="A263" s="30">
        <v>1</v>
      </c>
      <c r="B263" s="68" t="s">
        <v>130</v>
      </c>
      <c r="C263" s="43" t="s">
        <v>109</v>
      </c>
      <c r="D263" s="30">
        <v>16</v>
      </c>
      <c r="E263" s="72">
        <f>'VẬT LIỆU'!D14</f>
        <v>260000</v>
      </c>
      <c r="F263" s="73">
        <f>E263*D263</f>
        <v>4160000</v>
      </c>
      <c r="G263" s="56"/>
      <c r="H263" s="56"/>
    </row>
    <row r="264" spans="1:8" ht="31.5" x14ac:dyDescent="0.3">
      <c r="A264" s="30">
        <v>2</v>
      </c>
      <c r="B264" s="68" t="s">
        <v>163</v>
      </c>
      <c r="C264" s="43" t="s">
        <v>113</v>
      </c>
      <c r="D264" s="30">
        <v>16</v>
      </c>
      <c r="E264" s="72">
        <f>'VẬT LIỆU'!D18</f>
        <v>1200000</v>
      </c>
      <c r="F264" s="73">
        <f t="shared" ref="F264:F283" si="17">E264*D264</f>
        <v>19200000</v>
      </c>
      <c r="G264" s="56"/>
      <c r="H264" s="56"/>
    </row>
    <row r="265" spans="1:8" ht="31.5" x14ac:dyDescent="0.3">
      <c r="A265" s="30">
        <v>3</v>
      </c>
      <c r="B265" s="68" t="s">
        <v>129</v>
      </c>
      <c r="C265" s="43" t="s">
        <v>113</v>
      </c>
      <c r="D265" s="30">
        <v>16</v>
      </c>
      <c r="E265" s="72">
        <f>'VẬT LIỆU'!D17</f>
        <v>600000</v>
      </c>
      <c r="F265" s="73">
        <f t="shared" si="17"/>
        <v>9600000</v>
      </c>
      <c r="G265" s="56"/>
      <c r="H265" s="56"/>
    </row>
    <row r="266" spans="1:8" ht="63" x14ac:dyDescent="0.3">
      <c r="A266" s="30">
        <v>4</v>
      </c>
      <c r="B266" s="68" t="s">
        <v>110</v>
      </c>
      <c r="C266" s="43" t="s">
        <v>111</v>
      </c>
      <c r="D266" s="30">
        <v>32</v>
      </c>
      <c r="E266" s="72">
        <f>'VẬT LIỆU'!D15</f>
        <v>164000</v>
      </c>
      <c r="F266" s="73">
        <f t="shared" si="17"/>
        <v>5248000</v>
      </c>
      <c r="G266" s="56"/>
      <c r="H266" s="56"/>
    </row>
    <row r="267" spans="1:8" ht="47.25" x14ac:dyDescent="0.3">
      <c r="A267" s="30">
        <v>5</v>
      </c>
      <c r="B267" s="68" t="s">
        <v>112</v>
      </c>
      <c r="C267" s="43" t="s">
        <v>111</v>
      </c>
      <c r="D267" s="30">
        <v>6</v>
      </c>
      <c r="E267" s="72">
        <f>'VẬT LIỆU'!D16</f>
        <v>370000</v>
      </c>
      <c r="F267" s="73">
        <f t="shared" si="17"/>
        <v>2220000</v>
      </c>
      <c r="G267" s="56"/>
      <c r="H267" s="56"/>
    </row>
    <row r="268" spans="1:8" ht="31.5" x14ac:dyDescent="0.3">
      <c r="A268" s="30">
        <v>6</v>
      </c>
      <c r="B268" s="68" t="s">
        <v>128</v>
      </c>
      <c r="C268" s="43" t="s">
        <v>113</v>
      </c>
      <c r="D268" s="30">
        <v>6</v>
      </c>
      <c r="E268" s="72">
        <f>'VẬT LIỆU'!D19</f>
        <v>300000</v>
      </c>
      <c r="F268" s="73">
        <f t="shared" si="17"/>
        <v>1800000</v>
      </c>
      <c r="G268" s="56"/>
      <c r="H268" s="56"/>
    </row>
    <row r="269" spans="1:8" x14ac:dyDescent="0.3">
      <c r="A269" s="30">
        <v>7</v>
      </c>
      <c r="B269" s="69" t="s">
        <v>114</v>
      </c>
      <c r="C269" s="43" t="s">
        <v>30</v>
      </c>
      <c r="D269" s="30">
        <v>6</v>
      </c>
      <c r="E269" s="72">
        <f>'VẬT LIỆU'!D20</f>
        <v>250000</v>
      </c>
      <c r="F269" s="73">
        <f t="shared" si="17"/>
        <v>1500000</v>
      </c>
      <c r="G269" s="56"/>
      <c r="H269" s="56"/>
    </row>
    <row r="270" spans="1:8" x14ac:dyDescent="0.3">
      <c r="A270" s="30">
        <v>8</v>
      </c>
      <c r="B270" s="69" t="s">
        <v>115</v>
      </c>
      <c r="C270" s="43" t="s">
        <v>113</v>
      </c>
      <c r="D270" s="30">
        <v>30</v>
      </c>
      <c r="E270" s="72">
        <f>'VẬT LIỆU'!D21</f>
        <v>150000</v>
      </c>
      <c r="F270" s="73">
        <f t="shared" si="17"/>
        <v>4500000</v>
      </c>
      <c r="G270" s="56"/>
      <c r="H270" s="56"/>
    </row>
    <row r="271" spans="1:8" ht="31.5" x14ac:dyDescent="0.3">
      <c r="A271" s="30">
        <v>9</v>
      </c>
      <c r="B271" s="68" t="s">
        <v>127</v>
      </c>
      <c r="C271" s="43" t="s">
        <v>30</v>
      </c>
      <c r="D271" s="30">
        <v>30</v>
      </c>
      <c r="E271" s="72">
        <f>'VẬT LIỆU'!D22</f>
        <v>15000</v>
      </c>
      <c r="F271" s="73">
        <f t="shared" si="17"/>
        <v>450000</v>
      </c>
      <c r="G271" s="56"/>
      <c r="H271" s="56"/>
    </row>
    <row r="272" spans="1:8" x14ac:dyDescent="0.3">
      <c r="A272" s="30">
        <v>10</v>
      </c>
      <c r="B272" s="69" t="s">
        <v>116</v>
      </c>
      <c r="C272" s="43" t="s">
        <v>117</v>
      </c>
      <c r="D272" s="30">
        <v>3</v>
      </c>
      <c r="E272" s="72">
        <f>'VẬT LIỆU'!D23</f>
        <v>50000</v>
      </c>
      <c r="F272" s="73">
        <f t="shared" si="17"/>
        <v>150000</v>
      </c>
      <c r="G272" s="56"/>
      <c r="H272" s="56"/>
    </row>
    <row r="273" spans="1:8" x14ac:dyDescent="0.3">
      <c r="A273" s="30">
        <v>11</v>
      </c>
      <c r="B273" s="69" t="s">
        <v>118</v>
      </c>
      <c r="C273" s="43" t="s">
        <v>30</v>
      </c>
      <c r="D273" s="30">
        <v>0.75</v>
      </c>
      <c r="E273" s="72">
        <f>'VẬT LIỆU'!D24</f>
        <v>60000</v>
      </c>
      <c r="F273" s="73">
        <f t="shared" si="17"/>
        <v>45000</v>
      </c>
      <c r="G273" s="56"/>
      <c r="H273" s="56"/>
    </row>
    <row r="274" spans="1:8" x14ac:dyDescent="0.3">
      <c r="A274" s="30">
        <v>12</v>
      </c>
      <c r="B274" s="69" t="s">
        <v>160</v>
      </c>
      <c r="C274" s="43"/>
      <c r="D274" s="30">
        <v>0.75</v>
      </c>
      <c r="E274" s="72">
        <f>'VẬT LIỆU'!D31</f>
        <v>60000</v>
      </c>
      <c r="F274" s="73">
        <f t="shared" si="17"/>
        <v>45000</v>
      </c>
      <c r="G274" s="56"/>
      <c r="H274" s="56"/>
    </row>
    <row r="275" spans="1:8" x14ac:dyDescent="0.3">
      <c r="A275" s="30">
        <v>13</v>
      </c>
      <c r="B275" s="69" t="s">
        <v>161</v>
      </c>
      <c r="C275" s="43"/>
      <c r="D275" s="30">
        <v>0.75</v>
      </c>
      <c r="E275" s="72">
        <f>'VẬT LIỆU'!D32</f>
        <v>30000</v>
      </c>
      <c r="F275" s="73">
        <f t="shared" si="17"/>
        <v>22500</v>
      </c>
      <c r="G275" s="56"/>
      <c r="H275" s="56"/>
    </row>
    <row r="276" spans="1:8" x14ac:dyDescent="0.3">
      <c r="A276" s="30">
        <v>14</v>
      </c>
      <c r="B276" s="75" t="s">
        <v>150</v>
      </c>
      <c r="C276" s="76" t="s">
        <v>30</v>
      </c>
      <c r="D276" s="30">
        <v>0.75</v>
      </c>
      <c r="E276" s="72">
        <f>'VẬT LIỆU'!D30</f>
        <v>1800000</v>
      </c>
      <c r="F276" s="73">
        <f t="shared" si="17"/>
        <v>1350000</v>
      </c>
      <c r="G276" s="56"/>
      <c r="H276" s="56"/>
    </row>
    <row r="277" spans="1:8" x14ac:dyDescent="0.3">
      <c r="A277" s="30">
        <v>15</v>
      </c>
      <c r="B277" s="69" t="s">
        <v>51</v>
      </c>
      <c r="C277" s="43" t="s">
        <v>52</v>
      </c>
      <c r="D277" s="30">
        <v>3</v>
      </c>
      <c r="E277" s="72">
        <f>'VẬT LIỆU'!D7</f>
        <v>40000</v>
      </c>
      <c r="F277" s="73">
        <f t="shared" si="17"/>
        <v>120000</v>
      </c>
      <c r="G277" s="56"/>
      <c r="H277" s="56"/>
    </row>
    <row r="278" spans="1:8" x14ac:dyDescent="0.3">
      <c r="A278" s="30">
        <v>16</v>
      </c>
      <c r="B278" s="69" t="s">
        <v>119</v>
      </c>
      <c r="C278" s="43" t="s">
        <v>120</v>
      </c>
      <c r="D278" s="30">
        <v>32</v>
      </c>
      <c r="E278" s="72">
        <f>'VẬT LIỆU'!D25</f>
        <v>15000</v>
      </c>
      <c r="F278" s="73">
        <f t="shared" si="17"/>
        <v>480000</v>
      </c>
      <c r="G278" s="56"/>
      <c r="H278" s="56"/>
    </row>
    <row r="279" spans="1:8" ht="31.5" x14ac:dyDescent="0.3">
      <c r="A279" s="30">
        <v>17</v>
      </c>
      <c r="B279" s="68" t="s">
        <v>121</v>
      </c>
      <c r="C279" s="43" t="s">
        <v>122</v>
      </c>
      <c r="D279" s="30">
        <v>2</v>
      </c>
      <c r="E279" s="72">
        <f>'VẬT LIỆU'!D26</f>
        <v>32000</v>
      </c>
      <c r="F279" s="73">
        <f t="shared" si="17"/>
        <v>64000</v>
      </c>
      <c r="G279" s="56"/>
      <c r="H279" s="56"/>
    </row>
    <row r="280" spans="1:8" x14ac:dyDescent="0.3">
      <c r="A280" s="30">
        <v>18</v>
      </c>
      <c r="B280" s="69" t="s">
        <v>162</v>
      </c>
      <c r="C280" s="43" t="s">
        <v>113</v>
      </c>
      <c r="D280" s="30">
        <v>4</v>
      </c>
      <c r="E280" s="72">
        <f>'VẬT LIỆU'!D33</f>
        <v>75000</v>
      </c>
      <c r="F280" s="73">
        <f t="shared" si="17"/>
        <v>300000</v>
      </c>
      <c r="G280" s="56"/>
      <c r="H280" s="56"/>
    </row>
    <row r="281" spans="1:8" ht="78.75" x14ac:dyDescent="0.3">
      <c r="A281" s="30">
        <v>19</v>
      </c>
      <c r="B281" s="68" t="s">
        <v>125</v>
      </c>
      <c r="C281" s="43" t="s">
        <v>30</v>
      </c>
      <c r="D281" s="30">
        <v>32</v>
      </c>
      <c r="E281" s="72">
        <f>'VẬT LIỆU'!D27</f>
        <v>25000</v>
      </c>
      <c r="F281" s="73">
        <f t="shared" si="17"/>
        <v>800000</v>
      </c>
      <c r="G281" s="56"/>
      <c r="H281" s="56"/>
    </row>
    <row r="282" spans="1:8" x14ac:dyDescent="0.3">
      <c r="A282" s="30">
        <v>20</v>
      </c>
      <c r="B282" s="69" t="s">
        <v>123</v>
      </c>
      <c r="C282" s="43" t="s">
        <v>30</v>
      </c>
      <c r="D282" s="30">
        <v>30</v>
      </c>
      <c r="E282" s="72">
        <f>'VẬT LIỆU'!D28</f>
        <v>1500</v>
      </c>
      <c r="F282" s="73">
        <f t="shared" si="17"/>
        <v>45000</v>
      </c>
      <c r="G282" s="56"/>
      <c r="H282" s="56"/>
    </row>
    <row r="283" spans="1:8" ht="31.5" x14ac:dyDescent="0.3">
      <c r="A283" s="30">
        <v>21</v>
      </c>
      <c r="B283" s="68" t="s">
        <v>164</v>
      </c>
      <c r="C283" s="43" t="s">
        <v>120</v>
      </c>
      <c r="D283" s="30">
        <v>20</v>
      </c>
      <c r="E283" s="72">
        <f>'VẬT LIỆU'!D29</f>
        <v>6000</v>
      </c>
      <c r="F283" s="73">
        <f t="shared" si="17"/>
        <v>120000</v>
      </c>
      <c r="G283" s="56"/>
      <c r="H283" s="56"/>
    </row>
    <row r="284" spans="1:8" x14ac:dyDescent="0.3">
      <c r="A284" s="145" t="s">
        <v>80</v>
      </c>
      <c r="B284" s="145"/>
      <c r="C284" s="145"/>
      <c r="D284" s="145"/>
      <c r="E284" s="145"/>
      <c r="F284" s="55">
        <f>SUM(F263:F283)</f>
        <v>52219500</v>
      </c>
      <c r="G284" s="56"/>
      <c r="H284" s="56"/>
    </row>
    <row r="285" spans="1:8" x14ac:dyDescent="0.3">
      <c r="A285" s="146" t="s">
        <v>81</v>
      </c>
      <c r="B285" s="146"/>
      <c r="C285" s="146"/>
      <c r="D285" s="146"/>
      <c r="E285" s="146"/>
      <c r="F285" s="146"/>
      <c r="G285" s="146"/>
      <c r="H285" s="47">
        <f>H230*0.15</f>
        <v>12821675.625</v>
      </c>
    </row>
    <row r="286" spans="1:8" x14ac:dyDescent="0.3">
      <c r="A286" s="146" t="s">
        <v>82</v>
      </c>
      <c r="B286" s="146"/>
      <c r="C286" s="146"/>
      <c r="D286" s="146"/>
      <c r="E286" s="146"/>
      <c r="F286" s="146"/>
      <c r="G286" s="146"/>
      <c r="H286" s="47">
        <f>H230+H285</f>
        <v>98299513.125</v>
      </c>
    </row>
    <row r="288" spans="1:8" x14ac:dyDescent="0.3">
      <c r="A288" s="64">
        <v>5</v>
      </c>
      <c r="B288" s="174" t="s">
        <v>170</v>
      </c>
      <c r="C288" s="162"/>
      <c r="D288" s="162"/>
      <c r="E288" s="162"/>
      <c r="F288" s="162"/>
      <c r="G288" s="162"/>
      <c r="H288" s="163"/>
    </row>
    <row r="289" spans="1:8" x14ac:dyDescent="0.3">
      <c r="A289" s="164" t="s">
        <v>144</v>
      </c>
      <c r="B289" s="165"/>
      <c r="C289" s="165"/>
      <c r="D289" s="165"/>
      <c r="E289" s="165"/>
      <c r="F289" s="165"/>
      <c r="G289" s="165"/>
      <c r="H289" s="166"/>
    </row>
    <row r="290" spans="1:8" x14ac:dyDescent="0.3">
      <c r="A290" s="146" t="s">
        <v>60</v>
      </c>
      <c r="B290" s="146"/>
      <c r="C290" s="146"/>
      <c r="D290" s="146"/>
      <c r="E290" s="146"/>
      <c r="F290" s="146"/>
      <c r="G290" s="146"/>
      <c r="H290" s="47">
        <f>H300+G315+F338</f>
        <v>26103869.5625</v>
      </c>
    </row>
    <row r="291" spans="1:8" x14ac:dyDescent="0.3">
      <c r="A291" s="147" t="s">
        <v>61</v>
      </c>
      <c r="B291" s="148"/>
      <c r="C291" s="148"/>
      <c r="D291" s="148"/>
      <c r="E291" s="148"/>
      <c r="F291" s="148"/>
      <c r="G291" s="148"/>
      <c r="H291" s="149"/>
    </row>
    <row r="292" spans="1:8" x14ac:dyDescent="0.3">
      <c r="A292" s="150" t="s">
        <v>62</v>
      </c>
      <c r="B292" s="151"/>
      <c r="C292" s="151"/>
      <c r="D292" s="151"/>
      <c r="E292" s="151"/>
      <c r="F292" s="151"/>
      <c r="G292" s="151"/>
      <c r="H292" s="152"/>
    </row>
    <row r="293" spans="1:8" x14ac:dyDescent="0.3">
      <c r="A293" s="153" t="s">
        <v>0</v>
      </c>
      <c r="B293" s="154" t="s">
        <v>88</v>
      </c>
      <c r="C293" s="153" t="s">
        <v>63</v>
      </c>
      <c r="D293" s="153"/>
      <c r="E293" s="153"/>
      <c r="F293" s="153"/>
      <c r="G293" s="49"/>
      <c r="H293" s="49"/>
    </row>
    <row r="294" spans="1:8" ht="31.5" x14ac:dyDescent="0.3">
      <c r="A294" s="153"/>
      <c r="B294" s="153"/>
      <c r="C294" s="50" t="s">
        <v>87</v>
      </c>
      <c r="D294" s="51" t="s">
        <v>85</v>
      </c>
      <c r="E294" s="51" t="s">
        <v>84</v>
      </c>
      <c r="F294" s="50" t="s">
        <v>86</v>
      </c>
      <c r="G294" s="57" t="s">
        <v>83</v>
      </c>
      <c r="H294" s="49" t="s">
        <v>64</v>
      </c>
    </row>
    <row r="295" spans="1:8" ht="47.25" x14ac:dyDescent="0.3">
      <c r="A295" s="170">
        <v>1</v>
      </c>
      <c r="B295" s="172" t="s">
        <v>90</v>
      </c>
      <c r="C295" s="30">
        <v>1</v>
      </c>
      <c r="D295" s="58" t="s">
        <v>166</v>
      </c>
      <c r="E295" s="53" t="s">
        <v>66</v>
      </c>
      <c r="F295" s="30">
        <v>0.125</v>
      </c>
      <c r="G295" s="54">
        <f>'NHÂN CÔNG'!G7</f>
        <v>333450</v>
      </c>
      <c r="H295" s="54">
        <f>C295*F295*G295</f>
        <v>41681.25</v>
      </c>
    </row>
    <row r="296" spans="1:8" ht="47.25" x14ac:dyDescent="0.3">
      <c r="A296" s="171"/>
      <c r="B296" s="173"/>
      <c r="C296" s="30">
        <v>5</v>
      </c>
      <c r="D296" s="30" t="s">
        <v>92</v>
      </c>
      <c r="E296" s="53" t="s">
        <v>93</v>
      </c>
      <c r="F296" s="30">
        <v>0.75</v>
      </c>
      <c r="G296" s="54">
        <f>'NHÂN CÔNG'!G6</f>
        <v>296770.5</v>
      </c>
      <c r="H296" s="54">
        <f t="shared" ref="H296:H298" si="18">C296*F296*G296</f>
        <v>1112889.375</v>
      </c>
    </row>
    <row r="297" spans="1:8" ht="47.25" x14ac:dyDescent="0.3">
      <c r="A297" s="170">
        <v>2</v>
      </c>
      <c r="B297" s="172" t="s">
        <v>94</v>
      </c>
      <c r="C297" s="30">
        <v>1</v>
      </c>
      <c r="D297" s="58" t="s">
        <v>165</v>
      </c>
      <c r="E297" s="53" t="s">
        <v>66</v>
      </c>
      <c r="F297" s="30">
        <v>0.5</v>
      </c>
      <c r="G297" s="54">
        <f>'NHÂN CÔNG'!G7</f>
        <v>333450</v>
      </c>
      <c r="H297" s="54">
        <f t="shared" si="18"/>
        <v>166725</v>
      </c>
    </row>
    <row r="298" spans="1:8" ht="47.25" x14ac:dyDescent="0.3">
      <c r="A298" s="171"/>
      <c r="B298" s="173"/>
      <c r="C298" s="30">
        <v>5</v>
      </c>
      <c r="D298" s="30" t="s">
        <v>92</v>
      </c>
      <c r="E298" s="53" t="s">
        <v>93</v>
      </c>
      <c r="F298" s="30">
        <v>2.5</v>
      </c>
      <c r="G298" s="54">
        <f>'NHÂN CÔNG'!G6</f>
        <v>296770.5</v>
      </c>
      <c r="H298" s="54">
        <f t="shared" si="18"/>
        <v>3709631.25</v>
      </c>
    </row>
    <row r="299" spans="1:8" x14ac:dyDescent="0.3">
      <c r="A299" s="155" t="s">
        <v>68</v>
      </c>
      <c r="B299" s="156"/>
      <c r="C299" s="156"/>
      <c r="D299" s="156"/>
      <c r="E299" s="156"/>
      <c r="F299" s="156"/>
      <c r="G299" s="157"/>
      <c r="H299" s="54">
        <f>SUM(H295:H298)*0.1</f>
        <v>503092.6875</v>
      </c>
    </row>
    <row r="300" spans="1:8" x14ac:dyDescent="0.3">
      <c r="A300" s="158" t="s">
        <v>69</v>
      </c>
      <c r="B300" s="158"/>
      <c r="C300" s="158"/>
      <c r="D300" s="158"/>
      <c r="E300" s="158"/>
      <c r="F300" s="158"/>
      <c r="G300" s="159"/>
      <c r="H300" s="55">
        <f>SUM(H295:H299)</f>
        <v>5534019.5625</v>
      </c>
    </row>
    <row r="301" spans="1:8" x14ac:dyDescent="0.3">
      <c r="A301" s="144" t="s">
        <v>70</v>
      </c>
      <c r="B301" s="144"/>
      <c r="C301" s="144"/>
      <c r="D301" s="144"/>
      <c r="E301" s="144"/>
      <c r="F301" s="144"/>
      <c r="G301" s="144"/>
      <c r="H301" s="160"/>
    </row>
    <row r="302" spans="1:8" ht="47.25" x14ac:dyDescent="0.3">
      <c r="A302" s="51" t="s">
        <v>0</v>
      </c>
      <c r="B302" s="51" t="s">
        <v>71</v>
      </c>
      <c r="C302" s="50" t="s">
        <v>72</v>
      </c>
      <c r="D302" s="51" t="s">
        <v>32</v>
      </c>
      <c r="E302" s="51" t="s">
        <v>73</v>
      </c>
      <c r="F302" s="57" t="s">
        <v>20</v>
      </c>
      <c r="G302" s="49" t="s">
        <v>64</v>
      </c>
      <c r="H302" s="56"/>
    </row>
    <row r="303" spans="1:8" ht="31.5" x14ac:dyDescent="0.3">
      <c r="A303" s="30">
        <v>1</v>
      </c>
      <c r="B303" s="29" t="s">
        <v>97</v>
      </c>
      <c r="C303" s="53" t="s">
        <v>74</v>
      </c>
      <c r="D303" s="30" t="s">
        <v>75</v>
      </c>
      <c r="E303" s="30">
        <v>3.75</v>
      </c>
      <c r="F303" s="54">
        <f>'THIẾT BỊ'!F12</f>
        <v>1500</v>
      </c>
      <c r="G303" s="54">
        <f t="shared" ref="G303:G314" si="19">F303*E303</f>
        <v>5625</v>
      </c>
      <c r="H303" s="56"/>
    </row>
    <row r="304" spans="1:8" ht="126" x14ac:dyDescent="0.3">
      <c r="A304" s="30">
        <v>2</v>
      </c>
      <c r="B304" s="38" t="s">
        <v>147</v>
      </c>
      <c r="C304" s="53" t="s">
        <v>99</v>
      </c>
      <c r="D304" s="30" t="s">
        <v>75</v>
      </c>
      <c r="E304" s="30">
        <v>0.5</v>
      </c>
      <c r="F304" s="54">
        <f>'THIẾT BỊ'!F13</f>
        <v>125000</v>
      </c>
      <c r="G304" s="54">
        <f t="shared" si="19"/>
        <v>62500</v>
      </c>
      <c r="H304" s="56"/>
    </row>
    <row r="305" spans="1:8" ht="94.5" x14ac:dyDescent="0.3">
      <c r="A305" s="30">
        <v>3</v>
      </c>
      <c r="B305" s="38" t="s">
        <v>148</v>
      </c>
      <c r="C305" s="53" t="s">
        <v>103</v>
      </c>
      <c r="D305" s="30" t="s">
        <v>38</v>
      </c>
      <c r="E305" s="30">
        <v>0.5</v>
      </c>
      <c r="F305" s="54">
        <f>'THIẾT BỊ'!F15</f>
        <v>125000</v>
      </c>
      <c r="G305" s="54">
        <f t="shared" si="19"/>
        <v>62500</v>
      </c>
      <c r="H305" s="56"/>
    </row>
    <row r="306" spans="1:8" ht="94.5" x14ac:dyDescent="0.3">
      <c r="A306" s="30">
        <v>4</v>
      </c>
      <c r="B306" s="38" t="s">
        <v>108</v>
      </c>
      <c r="C306" s="53" t="s">
        <v>104</v>
      </c>
      <c r="D306" s="30" t="s">
        <v>38</v>
      </c>
      <c r="E306" s="30">
        <v>0.5</v>
      </c>
      <c r="F306" s="54">
        <f>'THIẾT BỊ'!F16</f>
        <v>2000</v>
      </c>
      <c r="G306" s="54">
        <f t="shared" si="19"/>
        <v>1000</v>
      </c>
      <c r="H306" s="56"/>
    </row>
    <row r="307" spans="1:8" ht="31.5" x14ac:dyDescent="0.3">
      <c r="A307" s="30">
        <v>5</v>
      </c>
      <c r="B307" s="29" t="s">
        <v>105</v>
      </c>
      <c r="C307" s="53" t="s">
        <v>74</v>
      </c>
      <c r="D307" s="30" t="s">
        <v>38</v>
      </c>
      <c r="E307" s="30">
        <v>0.5</v>
      </c>
      <c r="F307" s="54">
        <f>'THIẾT BỊ'!F17</f>
        <v>1750</v>
      </c>
      <c r="G307" s="54">
        <f t="shared" si="19"/>
        <v>875</v>
      </c>
      <c r="H307" s="56"/>
    </row>
    <row r="308" spans="1:8" ht="31.5" x14ac:dyDescent="0.3">
      <c r="A308" s="30">
        <v>6</v>
      </c>
      <c r="B308" s="38" t="s">
        <v>106</v>
      </c>
      <c r="C308" s="53" t="s">
        <v>74</v>
      </c>
      <c r="D308" s="30" t="s">
        <v>38</v>
      </c>
      <c r="E308" s="30">
        <v>0.5</v>
      </c>
      <c r="F308" s="54">
        <f>'THIẾT BỊ'!F18</f>
        <v>2000</v>
      </c>
      <c r="G308" s="54">
        <f t="shared" si="19"/>
        <v>1000</v>
      </c>
      <c r="H308" s="56"/>
    </row>
    <row r="309" spans="1:8" ht="31.5" x14ac:dyDescent="0.3">
      <c r="A309" s="30">
        <v>7</v>
      </c>
      <c r="B309" s="38" t="s">
        <v>107</v>
      </c>
      <c r="C309" s="53" t="s">
        <v>74</v>
      </c>
      <c r="D309" s="30" t="s">
        <v>38</v>
      </c>
      <c r="E309" s="30">
        <v>0.5</v>
      </c>
      <c r="F309" s="54">
        <f>'THIẾT BỊ'!F19</f>
        <v>1250</v>
      </c>
      <c r="G309" s="54">
        <f t="shared" si="19"/>
        <v>625</v>
      </c>
      <c r="H309" s="56"/>
    </row>
    <row r="310" spans="1:8" ht="31.5" x14ac:dyDescent="0.3">
      <c r="A310" s="30">
        <v>8</v>
      </c>
      <c r="B310" s="38" t="s">
        <v>155</v>
      </c>
      <c r="C310" s="53" t="s">
        <v>74</v>
      </c>
      <c r="D310" s="30" t="s">
        <v>38</v>
      </c>
      <c r="E310" s="30">
        <v>0.5</v>
      </c>
      <c r="F310" s="54">
        <f>'THIẾT BỊ'!F28</f>
        <v>1500</v>
      </c>
      <c r="G310" s="54">
        <f t="shared" si="19"/>
        <v>750</v>
      </c>
      <c r="H310" s="56"/>
    </row>
    <row r="311" spans="1:8" ht="31.5" x14ac:dyDescent="0.3">
      <c r="A311" s="30">
        <v>9</v>
      </c>
      <c r="B311" s="38" t="s">
        <v>156</v>
      </c>
      <c r="C311" s="53" t="s">
        <v>74</v>
      </c>
      <c r="D311" s="30" t="s">
        <v>38</v>
      </c>
      <c r="E311" s="30">
        <v>0.5</v>
      </c>
      <c r="F311" s="54">
        <f>'THIẾT BỊ'!F29</f>
        <v>2450</v>
      </c>
      <c r="G311" s="54">
        <f t="shared" si="19"/>
        <v>1225</v>
      </c>
      <c r="H311" s="56"/>
    </row>
    <row r="312" spans="1:8" ht="31.5" x14ac:dyDescent="0.3">
      <c r="A312" s="30">
        <v>10</v>
      </c>
      <c r="B312" s="38" t="s">
        <v>157</v>
      </c>
      <c r="C312" s="53" t="s">
        <v>74</v>
      </c>
      <c r="D312" s="30" t="s">
        <v>38</v>
      </c>
      <c r="E312" s="30">
        <v>0.5</v>
      </c>
      <c r="F312" s="54">
        <f>'THIẾT BỊ'!F30</f>
        <v>2750</v>
      </c>
      <c r="G312" s="54">
        <f t="shared" si="19"/>
        <v>1375</v>
      </c>
      <c r="H312" s="56"/>
    </row>
    <row r="313" spans="1:8" ht="31.5" x14ac:dyDescent="0.3">
      <c r="A313" s="30">
        <v>11</v>
      </c>
      <c r="B313" s="38" t="s">
        <v>171</v>
      </c>
      <c r="C313" s="53" t="s">
        <v>74</v>
      </c>
      <c r="D313" s="30" t="s">
        <v>38</v>
      </c>
      <c r="E313" s="30">
        <v>0.5</v>
      </c>
      <c r="F313" s="54">
        <f>'THIẾT BỊ'!F33</f>
        <v>3250</v>
      </c>
      <c r="G313" s="54">
        <f t="shared" si="19"/>
        <v>1625</v>
      </c>
      <c r="H313" s="56"/>
    </row>
    <row r="314" spans="1:8" ht="31.5" x14ac:dyDescent="0.3">
      <c r="A314" s="30">
        <v>12</v>
      </c>
      <c r="B314" s="38" t="s">
        <v>159</v>
      </c>
      <c r="C314" s="53" t="s">
        <v>74</v>
      </c>
      <c r="D314" s="30" t="s">
        <v>38</v>
      </c>
      <c r="E314" s="30">
        <v>0.5</v>
      </c>
      <c r="F314" s="54">
        <f>'THIẾT BỊ'!F34</f>
        <v>3000</v>
      </c>
      <c r="G314" s="54">
        <f t="shared" si="19"/>
        <v>1500</v>
      </c>
      <c r="H314" s="56"/>
    </row>
    <row r="315" spans="1:8" x14ac:dyDescent="0.3">
      <c r="A315" s="141" t="s">
        <v>77</v>
      </c>
      <c r="B315" s="142"/>
      <c r="C315" s="142"/>
      <c r="D315" s="142"/>
      <c r="E315" s="142"/>
      <c r="F315" s="143"/>
      <c r="G315" s="55">
        <f>SUM(G303:G314)</f>
        <v>140600</v>
      </c>
      <c r="H315" s="56"/>
    </row>
    <row r="316" spans="1:8" x14ac:dyDescent="0.3">
      <c r="A316" s="144" t="s">
        <v>78</v>
      </c>
      <c r="B316" s="144"/>
      <c r="C316" s="144"/>
      <c r="D316" s="144"/>
      <c r="E316" s="144"/>
      <c r="F316" s="144"/>
      <c r="G316" s="56"/>
      <c r="H316" s="56"/>
    </row>
    <row r="317" spans="1:8" x14ac:dyDescent="0.3">
      <c r="A317" s="51" t="s">
        <v>0</v>
      </c>
      <c r="B317" s="66" t="s">
        <v>79</v>
      </c>
      <c r="C317" s="66" t="s">
        <v>32</v>
      </c>
      <c r="D317" s="66" t="s">
        <v>73</v>
      </c>
      <c r="E317" s="66" t="s">
        <v>16</v>
      </c>
      <c r="F317" s="67" t="s">
        <v>64</v>
      </c>
      <c r="G317" s="56"/>
      <c r="H317" s="56"/>
    </row>
    <row r="318" spans="1:8" ht="47.25" x14ac:dyDescent="0.3">
      <c r="A318" s="30">
        <v>1</v>
      </c>
      <c r="B318" s="68" t="s">
        <v>130</v>
      </c>
      <c r="C318" s="43" t="s">
        <v>109</v>
      </c>
      <c r="D318" s="30">
        <v>6</v>
      </c>
      <c r="E318" s="72">
        <f>'VẬT LIỆU'!D14</f>
        <v>260000</v>
      </c>
      <c r="F318" s="73">
        <f>E318*D318</f>
        <v>1560000</v>
      </c>
      <c r="G318" s="56"/>
      <c r="H318" s="56"/>
    </row>
    <row r="319" spans="1:8" ht="31.5" x14ac:dyDescent="0.3">
      <c r="A319" s="30">
        <v>2</v>
      </c>
      <c r="B319" s="68" t="s">
        <v>163</v>
      </c>
      <c r="C319" s="43" t="s">
        <v>113</v>
      </c>
      <c r="D319" s="30">
        <v>6</v>
      </c>
      <c r="E319" s="72">
        <f>'VẬT LIỆU'!D18</f>
        <v>1200000</v>
      </c>
      <c r="F319" s="73">
        <f t="shared" ref="F319:F337" si="20">E319*D319</f>
        <v>7200000</v>
      </c>
      <c r="G319" s="56"/>
      <c r="H319" s="56"/>
    </row>
    <row r="320" spans="1:8" ht="31.5" x14ac:dyDescent="0.3">
      <c r="A320" s="30">
        <v>3</v>
      </c>
      <c r="B320" s="68" t="s">
        <v>129</v>
      </c>
      <c r="C320" s="43" t="s">
        <v>113</v>
      </c>
      <c r="D320" s="30">
        <v>12</v>
      </c>
      <c r="E320" s="72">
        <f>'VẬT LIỆU'!D17</f>
        <v>600000</v>
      </c>
      <c r="F320" s="73">
        <f t="shared" si="20"/>
        <v>7200000</v>
      </c>
      <c r="G320" s="56"/>
      <c r="H320" s="56"/>
    </row>
    <row r="321" spans="1:8" ht="47.25" x14ac:dyDescent="0.3">
      <c r="A321" s="30">
        <v>4</v>
      </c>
      <c r="B321" s="68" t="s">
        <v>112</v>
      </c>
      <c r="C321" s="43" t="s">
        <v>111</v>
      </c>
      <c r="D321" s="30">
        <v>0.125</v>
      </c>
      <c r="E321" s="72">
        <f>'VẬT LIỆU'!D16</f>
        <v>370000</v>
      </c>
      <c r="F321" s="73">
        <f t="shared" si="20"/>
        <v>46250</v>
      </c>
      <c r="G321" s="56"/>
      <c r="H321" s="56"/>
    </row>
    <row r="322" spans="1:8" ht="31.5" x14ac:dyDescent="0.3">
      <c r="A322" s="30">
        <v>5</v>
      </c>
      <c r="B322" s="68" t="s">
        <v>128</v>
      </c>
      <c r="C322" s="43" t="s">
        <v>113</v>
      </c>
      <c r="D322" s="30">
        <v>0.125</v>
      </c>
      <c r="E322" s="72">
        <f>'VẬT LIỆU'!D19</f>
        <v>300000</v>
      </c>
      <c r="F322" s="73">
        <f t="shared" si="20"/>
        <v>37500</v>
      </c>
      <c r="G322" s="56"/>
      <c r="H322" s="56"/>
    </row>
    <row r="323" spans="1:8" x14ac:dyDescent="0.3">
      <c r="A323" s="30">
        <v>6</v>
      </c>
      <c r="B323" s="69" t="s">
        <v>114</v>
      </c>
      <c r="C323" s="43" t="s">
        <v>30</v>
      </c>
      <c r="D323" s="30">
        <v>0.125</v>
      </c>
      <c r="E323" s="72">
        <f>'VẬT LIỆU'!D20</f>
        <v>250000</v>
      </c>
      <c r="F323" s="73">
        <f t="shared" si="20"/>
        <v>31250</v>
      </c>
      <c r="G323" s="56"/>
      <c r="H323" s="56"/>
    </row>
    <row r="324" spans="1:8" x14ac:dyDescent="0.3">
      <c r="A324" s="30">
        <v>7</v>
      </c>
      <c r="B324" s="69" t="s">
        <v>115</v>
      </c>
      <c r="C324" s="43" t="s">
        <v>113</v>
      </c>
      <c r="D324" s="30">
        <v>20</v>
      </c>
      <c r="E324" s="72">
        <f>'VẬT LIỆU'!D21</f>
        <v>150000</v>
      </c>
      <c r="F324" s="73">
        <f t="shared" si="20"/>
        <v>3000000</v>
      </c>
      <c r="G324" s="56"/>
      <c r="H324" s="56"/>
    </row>
    <row r="325" spans="1:8" ht="31.5" x14ac:dyDescent="0.3">
      <c r="A325" s="30">
        <v>8</v>
      </c>
      <c r="B325" s="68" t="s">
        <v>127</v>
      </c>
      <c r="C325" s="43" t="s">
        <v>30</v>
      </c>
      <c r="D325" s="30">
        <v>20</v>
      </c>
      <c r="E325" s="72">
        <f>'VẬT LIỆU'!D22</f>
        <v>15000</v>
      </c>
      <c r="F325" s="73">
        <f t="shared" si="20"/>
        <v>300000</v>
      </c>
      <c r="G325" s="56"/>
      <c r="H325" s="56"/>
    </row>
    <row r="326" spans="1:8" x14ac:dyDescent="0.3">
      <c r="A326" s="30">
        <v>9</v>
      </c>
      <c r="B326" s="69" t="s">
        <v>116</v>
      </c>
      <c r="C326" s="43" t="s">
        <v>117</v>
      </c>
      <c r="D326" s="30">
        <v>1</v>
      </c>
      <c r="E326" s="72">
        <f>'VẬT LIỆU'!D23</f>
        <v>50000</v>
      </c>
      <c r="F326" s="73">
        <f t="shared" si="20"/>
        <v>50000</v>
      </c>
      <c r="G326" s="56"/>
      <c r="H326" s="56"/>
    </row>
    <row r="327" spans="1:8" x14ac:dyDescent="0.3">
      <c r="A327" s="30">
        <v>10</v>
      </c>
      <c r="B327" s="69" t="s">
        <v>118</v>
      </c>
      <c r="C327" s="43" t="s">
        <v>30</v>
      </c>
      <c r="D327" s="30">
        <v>0.25</v>
      </c>
      <c r="E327" s="72">
        <f>'VẬT LIỆU'!D24</f>
        <v>60000</v>
      </c>
      <c r="F327" s="73">
        <f t="shared" si="20"/>
        <v>15000</v>
      </c>
      <c r="G327" s="56"/>
      <c r="H327" s="56"/>
    </row>
    <row r="328" spans="1:8" x14ac:dyDescent="0.3">
      <c r="A328" s="30">
        <v>11</v>
      </c>
      <c r="B328" s="69" t="s">
        <v>160</v>
      </c>
      <c r="C328" s="43"/>
      <c r="D328" s="30">
        <v>0.125</v>
      </c>
      <c r="E328" s="72">
        <f>'VẬT LIỆU'!D31</f>
        <v>60000</v>
      </c>
      <c r="F328" s="73">
        <f t="shared" si="20"/>
        <v>7500</v>
      </c>
      <c r="G328" s="56"/>
      <c r="H328" s="56"/>
    </row>
    <row r="329" spans="1:8" x14ac:dyDescent="0.3">
      <c r="A329" s="30">
        <v>12</v>
      </c>
      <c r="B329" s="69" t="s">
        <v>161</v>
      </c>
      <c r="C329" s="43"/>
      <c r="D329" s="30">
        <v>0.125</v>
      </c>
      <c r="E329" s="72">
        <f>'VẬT LIỆU'!D32</f>
        <v>30000</v>
      </c>
      <c r="F329" s="73">
        <f t="shared" si="20"/>
        <v>3750</v>
      </c>
      <c r="G329" s="56"/>
      <c r="H329" s="56"/>
    </row>
    <row r="330" spans="1:8" x14ac:dyDescent="0.3">
      <c r="A330" s="30">
        <v>13</v>
      </c>
      <c r="B330" s="75" t="s">
        <v>150</v>
      </c>
      <c r="C330" s="76" t="s">
        <v>30</v>
      </c>
      <c r="D330" s="30">
        <v>0.125</v>
      </c>
      <c r="E330" s="72">
        <f>'VẬT LIỆU'!D30</f>
        <v>1800000</v>
      </c>
      <c r="F330" s="73">
        <f t="shared" si="20"/>
        <v>225000</v>
      </c>
      <c r="G330" s="56"/>
      <c r="H330" s="56"/>
    </row>
    <row r="331" spans="1:8" x14ac:dyDescent="0.3">
      <c r="A331" s="30">
        <v>14</v>
      </c>
      <c r="B331" s="69" t="s">
        <v>51</v>
      </c>
      <c r="C331" s="43" t="s">
        <v>52</v>
      </c>
      <c r="D331" s="30">
        <v>1</v>
      </c>
      <c r="E331" s="72">
        <f>'VẬT LIỆU'!D7</f>
        <v>40000</v>
      </c>
      <c r="F331" s="73">
        <f t="shared" si="20"/>
        <v>40000</v>
      </c>
      <c r="G331" s="56"/>
      <c r="H331" s="56"/>
    </row>
    <row r="332" spans="1:8" x14ac:dyDescent="0.3">
      <c r="A332" s="30">
        <v>15</v>
      </c>
      <c r="B332" s="69" t="s">
        <v>119</v>
      </c>
      <c r="C332" s="43" t="s">
        <v>120</v>
      </c>
      <c r="D332" s="30">
        <v>12</v>
      </c>
      <c r="E332" s="72">
        <f>'VẬT LIỆU'!D25</f>
        <v>15000</v>
      </c>
      <c r="F332" s="73">
        <f t="shared" si="20"/>
        <v>180000</v>
      </c>
      <c r="G332" s="56"/>
      <c r="H332" s="56"/>
    </row>
    <row r="333" spans="1:8" ht="31.5" x14ac:dyDescent="0.3">
      <c r="A333" s="30">
        <v>16</v>
      </c>
      <c r="B333" s="68" t="s">
        <v>121</v>
      </c>
      <c r="C333" s="43" t="s">
        <v>122</v>
      </c>
      <c r="D333" s="30">
        <v>1</v>
      </c>
      <c r="E333" s="72">
        <f>'VẬT LIỆU'!D26</f>
        <v>32000</v>
      </c>
      <c r="F333" s="73">
        <f t="shared" si="20"/>
        <v>32000</v>
      </c>
      <c r="G333" s="56"/>
      <c r="H333" s="56"/>
    </row>
    <row r="334" spans="1:8" x14ac:dyDescent="0.3">
      <c r="A334" s="30">
        <v>17</v>
      </c>
      <c r="B334" s="69" t="s">
        <v>162</v>
      </c>
      <c r="C334" s="43" t="s">
        <v>113</v>
      </c>
      <c r="D334" s="30">
        <v>2</v>
      </c>
      <c r="E334" s="72">
        <f>'VẬT LIỆU'!D33</f>
        <v>75000</v>
      </c>
      <c r="F334" s="73">
        <f t="shared" si="20"/>
        <v>150000</v>
      </c>
      <c r="G334" s="56"/>
      <c r="H334" s="56"/>
    </row>
    <row r="335" spans="1:8" ht="78.75" x14ac:dyDescent="0.3">
      <c r="A335" s="30">
        <v>18</v>
      </c>
      <c r="B335" s="68" t="s">
        <v>125</v>
      </c>
      <c r="C335" s="43" t="s">
        <v>30</v>
      </c>
      <c r="D335" s="30">
        <v>12</v>
      </c>
      <c r="E335" s="72">
        <f>'VẬT LIỆU'!D27</f>
        <v>25000</v>
      </c>
      <c r="F335" s="73">
        <f t="shared" si="20"/>
        <v>300000</v>
      </c>
      <c r="G335" s="56"/>
      <c r="H335" s="56"/>
    </row>
    <row r="336" spans="1:8" x14ac:dyDescent="0.3">
      <c r="A336" s="30">
        <v>19</v>
      </c>
      <c r="B336" s="69" t="s">
        <v>123</v>
      </c>
      <c r="C336" s="43" t="s">
        <v>30</v>
      </c>
      <c r="D336" s="30">
        <v>10</v>
      </c>
      <c r="E336" s="72">
        <f>'VẬT LIỆU'!D28</f>
        <v>1500</v>
      </c>
      <c r="F336" s="73">
        <f t="shared" si="20"/>
        <v>15000</v>
      </c>
      <c r="G336" s="56"/>
      <c r="H336" s="56"/>
    </row>
    <row r="337" spans="1:8" ht="31.5" x14ac:dyDescent="0.3">
      <c r="A337" s="30">
        <v>20</v>
      </c>
      <c r="B337" s="68" t="s">
        <v>164</v>
      </c>
      <c r="C337" s="43" t="s">
        <v>120</v>
      </c>
      <c r="D337" s="30">
        <v>6</v>
      </c>
      <c r="E337" s="72">
        <f>'VẬT LIỆU'!D29</f>
        <v>6000</v>
      </c>
      <c r="F337" s="73">
        <f t="shared" si="20"/>
        <v>36000</v>
      </c>
      <c r="G337" s="56"/>
      <c r="H337" s="56"/>
    </row>
    <row r="338" spans="1:8" x14ac:dyDescent="0.3">
      <c r="A338" s="145" t="s">
        <v>80</v>
      </c>
      <c r="B338" s="145"/>
      <c r="C338" s="145"/>
      <c r="D338" s="145"/>
      <c r="E338" s="145"/>
      <c r="F338" s="55">
        <f>SUM(F318:F337)</f>
        <v>20429250</v>
      </c>
      <c r="G338" s="56"/>
      <c r="H338" s="56"/>
    </row>
    <row r="339" spans="1:8" x14ac:dyDescent="0.3">
      <c r="A339" s="146" t="s">
        <v>81</v>
      </c>
      <c r="B339" s="146"/>
      <c r="C339" s="146"/>
      <c r="D339" s="146"/>
      <c r="E339" s="146"/>
      <c r="F339" s="146"/>
      <c r="G339" s="146"/>
      <c r="H339" s="47">
        <f>H290*0.15</f>
        <v>3915580.4343749997</v>
      </c>
    </row>
    <row r="340" spans="1:8" x14ac:dyDescent="0.3">
      <c r="A340" s="146" t="s">
        <v>82</v>
      </c>
      <c r="B340" s="146"/>
      <c r="C340" s="146"/>
      <c r="D340" s="146"/>
      <c r="E340" s="146"/>
      <c r="F340" s="146"/>
      <c r="G340" s="146"/>
      <c r="H340" s="47">
        <f>H290+H339</f>
        <v>30019449.996874999</v>
      </c>
    </row>
    <row r="342" spans="1:8" x14ac:dyDescent="0.3">
      <c r="A342" s="64">
        <v>6</v>
      </c>
      <c r="B342" s="174" t="s">
        <v>172</v>
      </c>
      <c r="C342" s="162"/>
      <c r="D342" s="162"/>
      <c r="E342" s="162"/>
      <c r="F342" s="162"/>
      <c r="G342" s="162"/>
      <c r="H342" s="163"/>
    </row>
    <row r="343" spans="1:8" x14ac:dyDescent="0.3">
      <c r="A343" s="164" t="s">
        <v>45</v>
      </c>
      <c r="B343" s="165"/>
      <c r="C343" s="165"/>
      <c r="D343" s="165"/>
      <c r="E343" s="165"/>
      <c r="F343" s="165"/>
      <c r="G343" s="165"/>
      <c r="H343" s="166"/>
    </row>
    <row r="344" spans="1:8" x14ac:dyDescent="0.3">
      <c r="A344" s="146" t="s">
        <v>60</v>
      </c>
      <c r="B344" s="146"/>
      <c r="C344" s="146"/>
      <c r="D344" s="146"/>
      <c r="E344" s="146"/>
      <c r="F344" s="146"/>
      <c r="G344" s="146"/>
      <c r="H344" s="47">
        <f>H357+G366+F376</f>
        <v>1497535</v>
      </c>
    </row>
    <row r="345" spans="1:8" x14ac:dyDescent="0.3">
      <c r="A345" s="147" t="s">
        <v>61</v>
      </c>
      <c r="B345" s="148"/>
      <c r="C345" s="148"/>
      <c r="D345" s="148"/>
      <c r="E345" s="148"/>
      <c r="F345" s="148"/>
      <c r="G345" s="148"/>
      <c r="H345" s="149"/>
    </row>
    <row r="346" spans="1:8" x14ac:dyDescent="0.3">
      <c r="A346" s="150" t="s">
        <v>62</v>
      </c>
      <c r="B346" s="151"/>
      <c r="C346" s="151"/>
      <c r="D346" s="151"/>
      <c r="E346" s="151"/>
      <c r="F346" s="151"/>
      <c r="G346" s="151"/>
      <c r="H346" s="152"/>
    </row>
    <row r="347" spans="1:8" x14ac:dyDescent="0.3">
      <c r="A347" s="153" t="s">
        <v>0</v>
      </c>
      <c r="B347" s="154" t="s">
        <v>88</v>
      </c>
      <c r="C347" s="153" t="s">
        <v>63</v>
      </c>
      <c r="D347" s="153"/>
      <c r="E347" s="153"/>
      <c r="F347" s="153"/>
      <c r="G347" s="49"/>
      <c r="H347" s="49"/>
    </row>
    <row r="348" spans="1:8" ht="31.5" x14ac:dyDescent="0.3">
      <c r="A348" s="153"/>
      <c r="B348" s="153"/>
      <c r="C348" s="50" t="s">
        <v>87</v>
      </c>
      <c r="D348" s="51" t="s">
        <v>85</v>
      </c>
      <c r="E348" s="51" t="s">
        <v>84</v>
      </c>
      <c r="F348" s="50" t="s">
        <v>86</v>
      </c>
      <c r="G348" s="57" t="s">
        <v>83</v>
      </c>
      <c r="H348" s="49" t="s">
        <v>64</v>
      </c>
    </row>
    <row r="349" spans="1:8" ht="63" x14ac:dyDescent="0.3">
      <c r="A349" s="30">
        <v>1</v>
      </c>
      <c r="B349" s="53" t="s">
        <v>173</v>
      </c>
      <c r="C349" s="30">
        <v>1</v>
      </c>
      <c r="D349" s="30" t="s">
        <v>91</v>
      </c>
      <c r="E349" s="53" t="s">
        <v>66</v>
      </c>
      <c r="F349" s="30">
        <v>1</v>
      </c>
      <c r="G349" s="54">
        <f>'NHÂN CÔNG'!G7</f>
        <v>333450</v>
      </c>
      <c r="H349" s="54">
        <f>C349*F349*G349</f>
        <v>333450</v>
      </c>
    </row>
    <row r="350" spans="1:8" ht="47.25" x14ac:dyDescent="0.3">
      <c r="A350" s="30">
        <v>2</v>
      </c>
      <c r="B350" s="53" t="s">
        <v>178</v>
      </c>
      <c r="C350" s="30">
        <v>1</v>
      </c>
      <c r="D350" s="30" t="s">
        <v>174</v>
      </c>
      <c r="E350" s="53" t="s">
        <v>66</v>
      </c>
      <c r="F350" s="30">
        <v>0.25</v>
      </c>
      <c r="G350" s="54">
        <f>'NHÂN CÔNG'!G7</f>
        <v>333450</v>
      </c>
      <c r="H350" s="54">
        <f t="shared" ref="H350:H355" si="21">C350*F350*G350</f>
        <v>83362.5</v>
      </c>
    </row>
    <row r="351" spans="1:8" ht="47.25" x14ac:dyDescent="0.3">
      <c r="A351" s="30">
        <v>3</v>
      </c>
      <c r="B351" s="53" t="s">
        <v>179</v>
      </c>
      <c r="C351" s="30">
        <v>1</v>
      </c>
      <c r="D351" s="30" t="s">
        <v>91</v>
      </c>
      <c r="E351" s="53" t="s">
        <v>66</v>
      </c>
      <c r="F351" s="30">
        <v>1</v>
      </c>
      <c r="G351" s="54">
        <f>'NHÂN CÔNG'!G7</f>
        <v>333450</v>
      </c>
      <c r="H351" s="54">
        <f t="shared" si="21"/>
        <v>333450</v>
      </c>
    </row>
    <row r="352" spans="1:8" ht="47.25" x14ac:dyDescent="0.3">
      <c r="A352" s="30">
        <v>4</v>
      </c>
      <c r="B352" s="53" t="s">
        <v>180</v>
      </c>
      <c r="C352" s="30">
        <v>1</v>
      </c>
      <c r="D352" s="30" t="s">
        <v>175</v>
      </c>
      <c r="E352" s="53" t="s">
        <v>66</v>
      </c>
      <c r="F352" s="30">
        <v>0.25</v>
      </c>
      <c r="G352" s="54">
        <f>'NHÂN CÔNG'!G7</f>
        <v>333450</v>
      </c>
      <c r="H352" s="54">
        <f t="shared" si="21"/>
        <v>83362.5</v>
      </c>
    </row>
    <row r="353" spans="1:8" ht="47.25" x14ac:dyDescent="0.3">
      <c r="A353" s="30">
        <v>5</v>
      </c>
      <c r="B353" s="53" t="s">
        <v>176</v>
      </c>
      <c r="C353" s="30">
        <v>1</v>
      </c>
      <c r="D353" s="30" t="s">
        <v>91</v>
      </c>
      <c r="E353" s="53" t="s">
        <v>66</v>
      </c>
      <c r="F353" s="30">
        <v>0.25</v>
      </c>
      <c r="G353" s="54">
        <f>'NHÂN CÔNG'!G7</f>
        <v>333450</v>
      </c>
      <c r="H353" s="54">
        <f t="shared" si="21"/>
        <v>83362.5</v>
      </c>
    </row>
    <row r="354" spans="1:8" ht="47.25" x14ac:dyDescent="0.3">
      <c r="A354" s="30">
        <v>6</v>
      </c>
      <c r="B354" s="53" t="s">
        <v>177</v>
      </c>
      <c r="C354" s="30">
        <v>1</v>
      </c>
      <c r="D354" s="30" t="s">
        <v>174</v>
      </c>
      <c r="E354" s="53" t="s">
        <v>66</v>
      </c>
      <c r="F354" s="30">
        <v>0.125</v>
      </c>
      <c r="G354" s="54">
        <f>'NHÂN CÔNG'!G7</f>
        <v>333450</v>
      </c>
      <c r="H354" s="54">
        <f t="shared" si="21"/>
        <v>41681.25</v>
      </c>
    </row>
    <row r="355" spans="1:8" ht="63" x14ac:dyDescent="0.3">
      <c r="A355" s="30">
        <v>7</v>
      </c>
      <c r="B355" s="53" t="s">
        <v>181</v>
      </c>
      <c r="C355" s="30">
        <v>1</v>
      </c>
      <c r="D355" s="30" t="s">
        <v>91</v>
      </c>
      <c r="E355" s="53" t="s">
        <v>66</v>
      </c>
      <c r="F355" s="30">
        <v>0.125</v>
      </c>
      <c r="G355" s="54">
        <f>'NHÂN CÔNG'!G7</f>
        <v>333450</v>
      </c>
      <c r="H355" s="54">
        <f t="shared" si="21"/>
        <v>41681.25</v>
      </c>
    </row>
    <row r="356" spans="1:8" x14ac:dyDescent="0.3">
      <c r="A356" s="155" t="s">
        <v>68</v>
      </c>
      <c r="B356" s="156"/>
      <c r="C356" s="156"/>
      <c r="D356" s="156"/>
      <c r="E356" s="156"/>
      <c r="F356" s="156"/>
      <c r="G356" s="157"/>
      <c r="H356" s="54">
        <f>SUM(H349:H355)*0.1</f>
        <v>100035</v>
      </c>
    </row>
    <row r="357" spans="1:8" x14ac:dyDescent="0.3">
      <c r="A357" s="158" t="s">
        <v>69</v>
      </c>
      <c r="B357" s="158"/>
      <c r="C357" s="158"/>
      <c r="D357" s="158"/>
      <c r="E357" s="158"/>
      <c r="F357" s="158"/>
      <c r="G357" s="159"/>
      <c r="H357" s="55">
        <f>SUM(H349:H356)</f>
        <v>1100385</v>
      </c>
    </row>
    <row r="358" spans="1:8" x14ac:dyDescent="0.3">
      <c r="A358" s="144" t="s">
        <v>70</v>
      </c>
      <c r="B358" s="144"/>
      <c r="C358" s="144"/>
      <c r="D358" s="144"/>
      <c r="E358" s="144"/>
      <c r="F358" s="144"/>
      <c r="G358" s="144"/>
      <c r="H358" s="160"/>
    </row>
    <row r="359" spans="1:8" ht="47.25" x14ac:dyDescent="0.3">
      <c r="A359" s="51" t="s">
        <v>0</v>
      </c>
      <c r="B359" s="51" t="s">
        <v>71</v>
      </c>
      <c r="C359" s="50" t="s">
        <v>72</v>
      </c>
      <c r="D359" s="51" t="s">
        <v>32</v>
      </c>
      <c r="E359" s="51" t="s">
        <v>73</v>
      </c>
      <c r="F359" s="57" t="s">
        <v>20</v>
      </c>
      <c r="G359" s="49" t="s">
        <v>64</v>
      </c>
      <c r="H359" s="56"/>
    </row>
    <row r="360" spans="1:8" ht="31.5" x14ac:dyDescent="0.3">
      <c r="A360" s="30">
        <v>1</v>
      </c>
      <c r="B360" s="29" t="s">
        <v>46</v>
      </c>
      <c r="C360" s="53" t="s">
        <v>74</v>
      </c>
      <c r="D360" s="30" t="s">
        <v>75</v>
      </c>
      <c r="E360" s="30">
        <v>3</v>
      </c>
      <c r="F360" s="54">
        <f>'THIẾT BỊ'!F7</f>
        <v>4750</v>
      </c>
      <c r="G360" s="54">
        <f t="shared" ref="G360:G365" si="22">F360*E360</f>
        <v>14250</v>
      </c>
      <c r="H360" s="56"/>
    </row>
    <row r="361" spans="1:8" ht="31.5" x14ac:dyDescent="0.3">
      <c r="A361" s="30">
        <v>2</v>
      </c>
      <c r="B361" s="29" t="s">
        <v>3</v>
      </c>
      <c r="C361" s="53" t="s">
        <v>74</v>
      </c>
      <c r="D361" s="30" t="s">
        <v>75</v>
      </c>
      <c r="E361" s="30">
        <v>3</v>
      </c>
      <c r="F361" s="54">
        <f>'THIẾT BỊ'!F8</f>
        <v>12000</v>
      </c>
      <c r="G361" s="54">
        <f t="shared" si="22"/>
        <v>36000</v>
      </c>
      <c r="H361" s="56"/>
    </row>
    <row r="362" spans="1:8" ht="31.5" x14ac:dyDescent="0.3">
      <c r="A362" s="30">
        <v>3</v>
      </c>
      <c r="B362" s="29" t="s">
        <v>139</v>
      </c>
      <c r="C362" s="53" t="s">
        <v>74</v>
      </c>
      <c r="D362" s="30" t="s">
        <v>75</v>
      </c>
      <c r="E362" s="30">
        <v>1</v>
      </c>
      <c r="F362" s="54">
        <f>'THIẾT BỊ'!F20</f>
        <v>14400</v>
      </c>
      <c r="G362" s="54">
        <f t="shared" si="22"/>
        <v>14400</v>
      </c>
      <c r="H362" s="56"/>
    </row>
    <row r="363" spans="1:8" ht="47.25" x14ac:dyDescent="0.3">
      <c r="A363" s="30">
        <v>4</v>
      </c>
      <c r="B363" s="29" t="s">
        <v>47</v>
      </c>
      <c r="C363" s="53" t="s">
        <v>76</v>
      </c>
      <c r="D363" s="30" t="s">
        <v>75</v>
      </c>
      <c r="E363" s="30">
        <v>0.125</v>
      </c>
      <c r="F363" s="54">
        <f>'THIẾT BỊ'!F9</f>
        <v>8000</v>
      </c>
      <c r="G363" s="54">
        <f t="shared" si="22"/>
        <v>1000</v>
      </c>
      <c r="H363" s="56"/>
    </row>
    <row r="364" spans="1:8" ht="31.5" x14ac:dyDescent="0.3">
      <c r="A364" s="30">
        <v>5</v>
      </c>
      <c r="B364" s="29" t="s">
        <v>48</v>
      </c>
      <c r="C364" s="53" t="s">
        <v>74</v>
      </c>
      <c r="D364" s="30" t="s">
        <v>38</v>
      </c>
      <c r="E364" s="30">
        <v>0.125</v>
      </c>
      <c r="F364" s="54">
        <f>'THIẾT BỊ'!F10</f>
        <v>72000</v>
      </c>
      <c r="G364" s="54">
        <f t="shared" si="22"/>
        <v>9000</v>
      </c>
      <c r="H364" s="56"/>
    </row>
    <row r="365" spans="1:8" ht="31.5" x14ac:dyDescent="0.3">
      <c r="A365" s="30">
        <v>6</v>
      </c>
      <c r="B365" s="63" t="s">
        <v>49</v>
      </c>
      <c r="C365" s="53" t="s">
        <v>74</v>
      </c>
      <c r="D365" s="30" t="s">
        <v>38</v>
      </c>
      <c r="E365" s="30">
        <v>0.125</v>
      </c>
      <c r="F365" s="54">
        <f>'THIẾT BỊ'!F11</f>
        <v>4000</v>
      </c>
      <c r="G365" s="54">
        <f t="shared" si="22"/>
        <v>500</v>
      </c>
      <c r="H365" s="56"/>
    </row>
    <row r="366" spans="1:8" x14ac:dyDescent="0.3">
      <c r="A366" s="141" t="s">
        <v>77</v>
      </c>
      <c r="B366" s="142"/>
      <c r="C366" s="142"/>
      <c r="D366" s="142"/>
      <c r="E366" s="142"/>
      <c r="F366" s="143"/>
      <c r="G366" s="55">
        <f>SUM(G360:G365)</f>
        <v>75150</v>
      </c>
      <c r="H366" s="56"/>
    </row>
    <row r="367" spans="1:8" x14ac:dyDescent="0.3">
      <c r="A367" s="144" t="s">
        <v>78</v>
      </c>
      <c r="B367" s="144"/>
      <c r="C367" s="144"/>
      <c r="D367" s="144"/>
      <c r="E367" s="144"/>
      <c r="F367" s="144"/>
      <c r="G367" s="56"/>
      <c r="H367" s="56"/>
    </row>
    <row r="368" spans="1:8" x14ac:dyDescent="0.3">
      <c r="A368" s="51" t="s">
        <v>0</v>
      </c>
      <c r="B368" s="66" t="s">
        <v>79</v>
      </c>
      <c r="C368" s="66" t="s">
        <v>32</v>
      </c>
      <c r="D368" s="66" t="s">
        <v>73</v>
      </c>
      <c r="E368" s="66" t="s">
        <v>16</v>
      </c>
      <c r="F368" s="67" t="s">
        <v>64</v>
      </c>
      <c r="G368" s="56"/>
      <c r="H368" s="56"/>
    </row>
    <row r="369" spans="1:8" x14ac:dyDescent="0.3">
      <c r="A369" s="30">
        <v>1</v>
      </c>
      <c r="B369" s="44" t="s">
        <v>51</v>
      </c>
      <c r="C369" s="43" t="s">
        <v>52</v>
      </c>
      <c r="D369" s="30">
        <v>1</v>
      </c>
      <c r="E369" s="45">
        <f>'VẬT LIỆU'!D7</f>
        <v>40000</v>
      </c>
      <c r="F369" s="48">
        <f>E369*D369</f>
        <v>40000</v>
      </c>
      <c r="G369" s="56"/>
      <c r="H369" s="56"/>
    </row>
    <row r="370" spans="1:8" x14ac:dyDescent="0.3">
      <c r="A370" s="30">
        <v>2</v>
      </c>
      <c r="B370" s="44" t="s">
        <v>39</v>
      </c>
      <c r="C370" s="43" t="s">
        <v>5</v>
      </c>
      <c r="D370" s="30">
        <v>0.2</v>
      </c>
      <c r="E370" s="45">
        <f>'VẬT LIỆU'!D8</f>
        <v>90000</v>
      </c>
      <c r="F370" s="48">
        <f t="shared" ref="F370:F374" si="23">E370*D370</f>
        <v>18000</v>
      </c>
      <c r="G370" s="56"/>
      <c r="H370" s="56"/>
    </row>
    <row r="371" spans="1:8" x14ac:dyDescent="0.3">
      <c r="A371" s="30">
        <v>3</v>
      </c>
      <c r="B371" s="44" t="s">
        <v>53</v>
      </c>
      <c r="C371" s="43" t="s">
        <v>6</v>
      </c>
      <c r="D371" s="30">
        <v>0.1</v>
      </c>
      <c r="E371" s="45">
        <f>'VẬT LIỆU'!D9</f>
        <v>800000</v>
      </c>
      <c r="F371" s="48">
        <f t="shared" si="23"/>
        <v>80000</v>
      </c>
      <c r="G371" s="56"/>
      <c r="H371" s="56"/>
    </row>
    <row r="372" spans="1:8" x14ac:dyDescent="0.3">
      <c r="A372" s="30">
        <v>4</v>
      </c>
      <c r="B372" s="44" t="s">
        <v>54</v>
      </c>
      <c r="C372" s="43" t="s">
        <v>6</v>
      </c>
      <c r="D372" s="30">
        <v>0.02</v>
      </c>
      <c r="E372" s="45">
        <f>'VẬT LIỆU'!D10</f>
        <v>1200000</v>
      </c>
      <c r="F372" s="48">
        <f t="shared" si="23"/>
        <v>24000</v>
      </c>
      <c r="G372" s="56"/>
      <c r="H372" s="56"/>
    </row>
    <row r="373" spans="1:8" x14ac:dyDescent="0.3">
      <c r="A373" s="30">
        <v>5</v>
      </c>
      <c r="B373" s="44" t="s">
        <v>55</v>
      </c>
      <c r="C373" s="43" t="s">
        <v>6</v>
      </c>
      <c r="D373" s="30">
        <v>0.5</v>
      </c>
      <c r="E373" s="45">
        <f>'VẬT LIỆU'!D11</f>
        <v>120000</v>
      </c>
      <c r="F373" s="48">
        <f t="shared" si="23"/>
        <v>60000</v>
      </c>
      <c r="G373" s="56"/>
      <c r="H373" s="56"/>
    </row>
    <row r="374" spans="1:8" x14ac:dyDescent="0.3">
      <c r="A374" s="30">
        <v>6</v>
      </c>
      <c r="B374" s="44" t="s">
        <v>56</v>
      </c>
      <c r="C374" s="43" t="s">
        <v>30</v>
      </c>
      <c r="D374" s="30">
        <v>2</v>
      </c>
      <c r="E374" s="45">
        <f>'VẬT LIỆU'!D12</f>
        <v>50000</v>
      </c>
      <c r="F374" s="48">
        <f t="shared" si="23"/>
        <v>100000</v>
      </c>
      <c r="G374" s="56"/>
      <c r="H374" s="56"/>
    </row>
    <row r="375" spans="1:8" x14ac:dyDescent="0.3">
      <c r="A375" s="30">
        <v>7</v>
      </c>
      <c r="B375" s="181" t="s">
        <v>57</v>
      </c>
      <c r="C375" s="182"/>
      <c r="D375" s="30" t="s">
        <v>58</v>
      </c>
      <c r="E375" s="45"/>
      <c r="F375" s="48"/>
      <c r="G375" s="56"/>
      <c r="H375" s="56"/>
    </row>
    <row r="376" spans="1:8" x14ac:dyDescent="0.3">
      <c r="A376" s="145" t="s">
        <v>80</v>
      </c>
      <c r="B376" s="145"/>
      <c r="C376" s="145"/>
      <c r="D376" s="145"/>
      <c r="E376" s="145"/>
      <c r="F376" s="55">
        <f>SUM(F369:F375)</f>
        <v>322000</v>
      </c>
      <c r="G376" s="56"/>
      <c r="H376" s="56"/>
    </row>
    <row r="377" spans="1:8" x14ac:dyDescent="0.3">
      <c r="A377" s="146" t="s">
        <v>81</v>
      </c>
      <c r="B377" s="146"/>
      <c r="C377" s="146"/>
      <c r="D377" s="146"/>
      <c r="E377" s="146"/>
      <c r="F377" s="146"/>
      <c r="G377" s="146"/>
      <c r="H377" s="47">
        <f>H344*0.15</f>
        <v>224630.25</v>
      </c>
    </row>
    <row r="378" spans="1:8" x14ac:dyDescent="0.3">
      <c r="A378" s="146" t="s">
        <v>82</v>
      </c>
      <c r="B378" s="146"/>
      <c r="C378" s="146"/>
      <c r="D378" s="146"/>
      <c r="E378" s="146"/>
      <c r="F378" s="146"/>
      <c r="G378" s="146"/>
      <c r="H378" s="47">
        <f>H344+H377</f>
        <v>1722165.25</v>
      </c>
    </row>
    <row r="380" spans="1:8" x14ac:dyDescent="0.3">
      <c r="A380" s="64">
        <v>7</v>
      </c>
      <c r="B380" s="174" t="s">
        <v>182</v>
      </c>
      <c r="C380" s="162"/>
      <c r="D380" s="162"/>
      <c r="E380" s="162"/>
      <c r="F380" s="162"/>
      <c r="G380" s="162"/>
      <c r="H380" s="163"/>
    </row>
    <row r="381" spans="1:8" x14ac:dyDescent="0.3">
      <c r="A381" s="164" t="s">
        <v>183</v>
      </c>
      <c r="B381" s="165"/>
      <c r="C381" s="165"/>
      <c r="D381" s="165"/>
      <c r="E381" s="165"/>
      <c r="F381" s="165"/>
      <c r="G381" s="165"/>
      <c r="H381" s="166"/>
    </row>
    <row r="382" spans="1:8" x14ac:dyDescent="0.3">
      <c r="A382" s="146" t="s">
        <v>60</v>
      </c>
      <c r="B382" s="146"/>
      <c r="C382" s="146"/>
      <c r="D382" s="146"/>
      <c r="E382" s="146"/>
      <c r="F382" s="146"/>
      <c r="G382" s="146"/>
      <c r="H382" s="47">
        <f>H392+G410+F451</f>
        <v>128427847.5</v>
      </c>
    </row>
    <row r="383" spans="1:8" x14ac:dyDescent="0.3">
      <c r="A383" s="147" t="s">
        <v>61</v>
      </c>
      <c r="B383" s="148"/>
      <c r="C383" s="148"/>
      <c r="D383" s="148"/>
      <c r="E383" s="148"/>
      <c r="F383" s="148"/>
      <c r="G383" s="148"/>
      <c r="H383" s="149"/>
    </row>
    <row r="384" spans="1:8" x14ac:dyDescent="0.3">
      <c r="A384" s="150" t="s">
        <v>62</v>
      </c>
      <c r="B384" s="151"/>
      <c r="C384" s="151"/>
      <c r="D384" s="151"/>
      <c r="E384" s="151"/>
      <c r="F384" s="151"/>
      <c r="G384" s="151"/>
      <c r="H384" s="152"/>
    </row>
    <row r="385" spans="1:8" x14ac:dyDescent="0.3">
      <c r="A385" s="153" t="s">
        <v>0</v>
      </c>
      <c r="B385" s="154" t="s">
        <v>88</v>
      </c>
      <c r="C385" s="153" t="s">
        <v>63</v>
      </c>
      <c r="D385" s="153"/>
      <c r="E385" s="153"/>
      <c r="F385" s="153"/>
      <c r="G385" s="49"/>
      <c r="H385" s="49"/>
    </row>
    <row r="386" spans="1:8" ht="31.5" x14ac:dyDescent="0.3">
      <c r="A386" s="153"/>
      <c r="B386" s="153"/>
      <c r="C386" s="50" t="s">
        <v>87</v>
      </c>
      <c r="D386" s="51" t="s">
        <v>85</v>
      </c>
      <c r="E386" s="51" t="s">
        <v>84</v>
      </c>
      <c r="F386" s="50" t="s">
        <v>86</v>
      </c>
      <c r="G386" s="57" t="s">
        <v>83</v>
      </c>
      <c r="H386" s="49" t="s">
        <v>64</v>
      </c>
    </row>
    <row r="387" spans="1:8" ht="47.25" x14ac:dyDescent="0.3">
      <c r="A387" s="170">
        <v>1</v>
      </c>
      <c r="B387" s="172" t="s">
        <v>90</v>
      </c>
      <c r="C387" s="30">
        <v>1</v>
      </c>
      <c r="D387" s="58" t="s">
        <v>166</v>
      </c>
      <c r="E387" s="53" t="s">
        <v>66</v>
      </c>
      <c r="F387" s="30">
        <v>0.25</v>
      </c>
      <c r="G387" s="54">
        <f>'NHÂN CÔNG'!G7</f>
        <v>333450</v>
      </c>
      <c r="H387" s="54">
        <f>C387*F387*G387</f>
        <v>83362.5</v>
      </c>
    </row>
    <row r="388" spans="1:8" ht="47.25" x14ac:dyDescent="0.3">
      <c r="A388" s="171"/>
      <c r="B388" s="173"/>
      <c r="C388" s="30">
        <v>10</v>
      </c>
      <c r="D388" s="30" t="s">
        <v>92</v>
      </c>
      <c r="E388" s="53" t="s">
        <v>93</v>
      </c>
      <c r="F388" s="30">
        <v>2.5</v>
      </c>
      <c r="G388" s="54">
        <f>'NHÂN CÔNG'!G6</f>
        <v>296770.5</v>
      </c>
      <c r="H388" s="54">
        <f t="shared" ref="H388:H390" si="24">C388*F388*G388</f>
        <v>7419262.5</v>
      </c>
    </row>
    <row r="389" spans="1:8" ht="47.25" x14ac:dyDescent="0.3">
      <c r="A389" s="170">
        <v>2</v>
      </c>
      <c r="B389" s="172" t="s">
        <v>94</v>
      </c>
      <c r="C389" s="30">
        <v>1</v>
      </c>
      <c r="D389" s="58" t="s">
        <v>165</v>
      </c>
      <c r="E389" s="53" t="s">
        <v>66</v>
      </c>
      <c r="F389" s="30">
        <v>2</v>
      </c>
      <c r="G389" s="54">
        <f>'NHÂN CÔNG'!G7</f>
        <v>333450</v>
      </c>
      <c r="H389" s="54">
        <f t="shared" si="24"/>
        <v>666900</v>
      </c>
    </row>
    <row r="390" spans="1:8" ht="47.25" x14ac:dyDescent="0.3">
      <c r="A390" s="171"/>
      <c r="B390" s="173"/>
      <c r="C390" s="30">
        <v>10</v>
      </c>
      <c r="D390" s="30" t="s">
        <v>92</v>
      </c>
      <c r="E390" s="53" t="s">
        <v>93</v>
      </c>
      <c r="F390" s="30">
        <v>20</v>
      </c>
      <c r="G390" s="54">
        <f>'NHÂN CÔNG'!G6</f>
        <v>296770.5</v>
      </c>
      <c r="H390" s="54">
        <f t="shared" si="24"/>
        <v>59354100</v>
      </c>
    </row>
    <row r="391" spans="1:8" x14ac:dyDescent="0.3">
      <c r="A391" s="155" t="s">
        <v>68</v>
      </c>
      <c r="B391" s="156"/>
      <c r="C391" s="156"/>
      <c r="D391" s="156"/>
      <c r="E391" s="156"/>
      <c r="F391" s="156"/>
      <c r="G391" s="157"/>
      <c r="H391" s="54">
        <f>SUM(H387:H390)*0.1</f>
        <v>6752362.5</v>
      </c>
    </row>
    <row r="392" spans="1:8" x14ac:dyDescent="0.3">
      <c r="A392" s="158" t="s">
        <v>69</v>
      </c>
      <c r="B392" s="158"/>
      <c r="C392" s="158"/>
      <c r="D392" s="158"/>
      <c r="E392" s="158"/>
      <c r="F392" s="158"/>
      <c r="G392" s="159"/>
      <c r="H392" s="55">
        <f>SUM(H387:H391)</f>
        <v>74275987.5</v>
      </c>
    </row>
    <row r="393" spans="1:8" x14ac:dyDescent="0.3">
      <c r="A393" s="144" t="s">
        <v>70</v>
      </c>
      <c r="B393" s="144"/>
      <c r="C393" s="144"/>
      <c r="D393" s="144"/>
      <c r="E393" s="144"/>
      <c r="F393" s="144"/>
      <c r="G393" s="144"/>
      <c r="H393" s="160"/>
    </row>
    <row r="394" spans="1:8" ht="47.25" x14ac:dyDescent="0.3">
      <c r="A394" s="51" t="s">
        <v>0</v>
      </c>
      <c r="B394" s="51" t="s">
        <v>71</v>
      </c>
      <c r="C394" s="50" t="s">
        <v>72</v>
      </c>
      <c r="D394" s="51" t="s">
        <v>32</v>
      </c>
      <c r="E394" s="51" t="s">
        <v>73</v>
      </c>
      <c r="F394" s="57" t="s">
        <v>20</v>
      </c>
      <c r="G394" s="49" t="s">
        <v>64</v>
      </c>
      <c r="H394" s="56"/>
    </row>
    <row r="395" spans="1:8" ht="126" x14ac:dyDescent="0.3">
      <c r="A395" s="30">
        <v>1</v>
      </c>
      <c r="B395" s="38" t="s">
        <v>192</v>
      </c>
      <c r="C395" s="53" t="s">
        <v>99</v>
      </c>
      <c r="D395" s="30" t="s">
        <v>75</v>
      </c>
      <c r="E395" s="30">
        <v>2</v>
      </c>
      <c r="F395" s="54">
        <f>'THIẾT BỊ'!F13</f>
        <v>125000</v>
      </c>
      <c r="G395" s="54">
        <f t="shared" ref="G395:G409" si="25">F395*E395</f>
        <v>250000</v>
      </c>
      <c r="H395" s="56"/>
    </row>
    <row r="396" spans="1:8" ht="78.75" x14ac:dyDescent="0.3">
      <c r="A396" s="30">
        <v>2</v>
      </c>
      <c r="B396" s="38" t="s">
        <v>100</v>
      </c>
      <c r="C396" s="53" t="s">
        <v>101</v>
      </c>
      <c r="D396" s="30" t="s">
        <v>75</v>
      </c>
      <c r="E396" s="30">
        <v>2</v>
      </c>
      <c r="F396" s="54">
        <f>'THIẾT BỊ'!F14</f>
        <v>27500</v>
      </c>
      <c r="G396" s="54">
        <f t="shared" si="25"/>
        <v>55000</v>
      </c>
      <c r="H396" s="56"/>
    </row>
    <row r="397" spans="1:8" ht="94.5" x14ac:dyDescent="0.3">
      <c r="A397" s="30">
        <v>3</v>
      </c>
      <c r="B397" s="38" t="s">
        <v>148</v>
      </c>
      <c r="C397" s="53" t="s">
        <v>103</v>
      </c>
      <c r="D397" s="30" t="s">
        <v>38</v>
      </c>
      <c r="E397" s="30">
        <v>6</v>
      </c>
      <c r="F397" s="54">
        <f>'THIẾT BỊ'!F15</f>
        <v>125000</v>
      </c>
      <c r="G397" s="54">
        <f t="shared" si="25"/>
        <v>750000</v>
      </c>
      <c r="H397" s="56"/>
    </row>
    <row r="398" spans="1:8" ht="31.5" x14ac:dyDescent="0.3">
      <c r="A398" s="30">
        <v>4</v>
      </c>
      <c r="B398" s="38" t="s">
        <v>184</v>
      </c>
      <c r="C398" s="53" t="s">
        <v>74</v>
      </c>
      <c r="D398" s="30" t="s">
        <v>38</v>
      </c>
      <c r="E398" s="30">
        <v>2</v>
      </c>
      <c r="F398" s="54">
        <f>'THIẾT BỊ'!F35</f>
        <v>11000</v>
      </c>
      <c r="G398" s="54">
        <f t="shared" si="25"/>
        <v>22000</v>
      </c>
      <c r="H398" s="56"/>
    </row>
    <row r="399" spans="1:8" ht="31.5" x14ac:dyDescent="0.3">
      <c r="A399" s="30">
        <v>5</v>
      </c>
      <c r="B399" s="38" t="s">
        <v>185</v>
      </c>
      <c r="C399" s="53" t="s">
        <v>74</v>
      </c>
      <c r="D399" s="30" t="s">
        <v>38</v>
      </c>
      <c r="E399" s="30">
        <v>2</v>
      </c>
      <c r="F399" s="54">
        <f>'THIẾT BỊ'!F36</f>
        <v>7500</v>
      </c>
      <c r="G399" s="54">
        <f t="shared" si="25"/>
        <v>15000</v>
      </c>
      <c r="H399" s="56"/>
    </row>
    <row r="400" spans="1:8" ht="94.5" x14ac:dyDescent="0.3">
      <c r="A400" s="30">
        <v>6</v>
      </c>
      <c r="B400" s="38" t="s">
        <v>108</v>
      </c>
      <c r="C400" s="53" t="s">
        <v>104</v>
      </c>
      <c r="D400" s="30" t="s">
        <v>38</v>
      </c>
      <c r="E400" s="30">
        <v>22</v>
      </c>
      <c r="F400" s="54">
        <f>'THIẾT BỊ'!F16</f>
        <v>2000</v>
      </c>
      <c r="G400" s="54">
        <f t="shared" si="25"/>
        <v>44000</v>
      </c>
      <c r="H400" s="56"/>
    </row>
    <row r="401" spans="1:8" ht="31.5" x14ac:dyDescent="0.3">
      <c r="A401" s="30">
        <v>7</v>
      </c>
      <c r="B401" s="29" t="s">
        <v>105</v>
      </c>
      <c r="C401" s="53" t="s">
        <v>74</v>
      </c>
      <c r="D401" s="30" t="s">
        <v>38</v>
      </c>
      <c r="E401" s="30">
        <v>2</v>
      </c>
      <c r="F401" s="54">
        <f>'THIẾT BỊ'!F17</f>
        <v>1750</v>
      </c>
      <c r="G401" s="54">
        <f t="shared" si="25"/>
        <v>3500</v>
      </c>
      <c r="H401" s="56"/>
    </row>
    <row r="402" spans="1:8" ht="31.5" x14ac:dyDescent="0.3">
      <c r="A402" s="30">
        <v>8</v>
      </c>
      <c r="B402" s="38" t="s">
        <v>106</v>
      </c>
      <c r="C402" s="53" t="s">
        <v>74</v>
      </c>
      <c r="D402" s="30" t="s">
        <v>38</v>
      </c>
      <c r="E402" s="30">
        <v>2</v>
      </c>
      <c r="F402" s="54">
        <f>'THIẾT BỊ'!F18</f>
        <v>2000</v>
      </c>
      <c r="G402" s="54">
        <f t="shared" si="25"/>
        <v>4000</v>
      </c>
      <c r="H402" s="56"/>
    </row>
    <row r="403" spans="1:8" ht="31.5" x14ac:dyDescent="0.3">
      <c r="A403" s="30">
        <v>9</v>
      </c>
      <c r="B403" s="38" t="s">
        <v>107</v>
      </c>
      <c r="C403" s="53" t="s">
        <v>74</v>
      </c>
      <c r="D403" s="30" t="s">
        <v>38</v>
      </c>
      <c r="E403" s="30">
        <v>2</v>
      </c>
      <c r="F403" s="54">
        <f>'THIẾT BỊ'!F19</f>
        <v>1250</v>
      </c>
      <c r="G403" s="54">
        <f t="shared" si="25"/>
        <v>2500</v>
      </c>
      <c r="H403" s="56"/>
    </row>
    <row r="404" spans="1:8" ht="31.5" x14ac:dyDescent="0.3">
      <c r="A404" s="30">
        <v>10</v>
      </c>
      <c r="B404" s="38" t="s">
        <v>186</v>
      </c>
      <c r="C404" s="53" t="s">
        <v>74</v>
      </c>
      <c r="D404" s="30" t="s">
        <v>38</v>
      </c>
      <c r="E404" s="30">
        <v>22</v>
      </c>
      <c r="F404" s="54">
        <f>'THIẾT BỊ'!F37</f>
        <v>130</v>
      </c>
      <c r="G404" s="54">
        <f t="shared" si="25"/>
        <v>2860</v>
      </c>
      <c r="H404" s="56"/>
    </row>
    <row r="405" spans="1:8" ht="31.5" x14ac:dyDescent="0.3">
      <c r="A405" s="30">
        <v>11</v>
      </c>
      <c r="B405" s="38" t="s">
        <v>187</v>
      </c>
      <c r="C405" s="53" t="s">
        <v>74</v>
      </c>
      <c r="D405" s="30" t="s">
        <v>38</v>
      </c>
      <c r="E405" s="30">
        <v>2</v>
      </c>
      <c r="F405" s="54">
        <f>'THIẾT BỊ'!F38</f>
        <v>1250</v>
      </c>
      <c r="G405" s="54">
        <f t="shared" si="25"/>
        <v>2500</v>
      </c>
      <c r="H405" s="56"/>
    </row>
    <row r="406" spans="1:8" ht="31.5" x14ac:dyDescent="0.3">
      <c r="A406" s="30">
        <v>12</v>
      </c>
      <c r="B406" s="38" t="s">
        <v>188</v>
      </c>
      <c r="C406" s="53" t="s">
        <v>74</v>
      </c>
      <c r="D406" s="30" t="s">
        <v>38</v>
      </c>
      <c r="E406" s="30">
        <v>2</v>
      </c>
      <c r="F406" s="54">
        <f>'THIẾT BỊ'!F39</f>
        <v>3000</v>
      </c>
      <c r="G406" s="54">
        <f t="shared" si="25"/>
        <v>6000</v>
      </c>
      <c r="H406" s="56"/>
    </row>
    <row r="407" spans="1:8" ht="31.5" x14ac:dyDescent="0.3">
      <c r="A407" s="30">
        <v>13</v>
      </c>
      <c r="B407" s="38" t="s">
        <v>189</v>
      </c>
      <c r="C407" s="53" t="s">
        <v>74</v>
      </c>
      <c r="D407" s="30" t="s">
        <v>38</v>
      </c>
      <c r="E407" s="30">
        <v>2</v>
      </c>
      <c r="F407" s="54">
        <f>'THIẾT BỊ'!F40</f>
        <v>4500</v>
      </c>
      <c r="G407" s="54">
        <f t="shared" si="25"/>
        <v>9000</v>
      </c>
      <c r="H407" s="56"/>
    </row>
    <row r="408" spans="1:8" ht="31.5" x14ac:dyDescent="0.3">
      <c r="A408" s="30">
        <v>14</v>
      </c>
      <c r="B408" s="38" t="s">
        <v>190</v>
      </c>
      <c r="C408" s="53" t="s">
        <v>74</v>
      </c>
      <c r="D408" s="30" t="s">
        <v>38</v>
      </c>
      <c r="E408" s="30">
        <v>2</v>
      </c>
      <c r="F408" s="54">
        <f>'THIẾT BỊ'!F41</f>
        <v>2750</v>
      </c>
      <c r="G408" s="54">
        <f t="shared" si="25"/>
        <v>5500</v>
      </c>
      <c r="H408" s="56"/>
    </row>
    <row r="409" spans="1:8" ht="31.5" x14ac:dyDescent="0.3">
      <c r="A409" s="30">
        <v>15</v>
      </c>
      <c r="B409" s="38" t="s">
        <v>191</v>
      </c>
      <c r="C409" s="53" t="s">
        <v>74</v>
      </c>
      <c r="D409" s="30" t="s">
        <v>38</v>
      </c>
      <c r="E409" s="30">
        <v>2</v>
      </c>
      <c r="F409" s="54">
        <f>'THIẾT BỊ'!F42</f>
        <v>5000</v>
      </c>
      <c r="G409" s="54">
        <f t="shared" si="25"/>
        <v>10000</v>
      </c>
      <c r="H409" s="56"/>
    </row>
    <row r="410" spans="1:8" x14ac:dyDescent="0.3">
      <c r="A410" s="141" t="s">
        <v>77</v>
      </c>
      <c r="B410" s="142"/>
      <c r="C410" s="142"/>
      <c r="D410" s="142"/>
      <c r="E410" s="142"/>
      <c r="F410" s="143"/>
      <c r="G410" s="55">
        <f>SUM(G395:G409)</f>
        <v>1181860</v>
      </c>
      <c r="H410" s="56"/>
    </row>
    <row r="411" spans="1:8" x14ac:dyDescent="0.3">
      <c r="A411" s="144" t="s">
        <v>78</v>
      </c>
      <c r="B411" s="144"/>
      <c r="C411" s="144"/>
      <c r="D411" s="144"/>
      <c r="E411" s="144"/>
      <c r="F411" s="144"/>
      <c r="G411" s="56"/>
      <c r="H411" s="56"/>
    </row>
    <row r="412" spans="1:8" x14ac:dyDescent="0.3">
      <c r="A412" s="51" t="s">
        <v>0</v>
      </c>
      <c r="B412" s="66" t="s">
        <v>79</v>
      </c>
      <c r="C412" s="66" t="s">
        <v>32</v>
      </c>
      <c r="D412" s="66" t="s">
        <v>73</v>
      </c>
      <c r="E412" s="66" t="s">
        <v>16</v>
      </c>
      <c r="F412" s="67" t="s">
        <v>64</v>
      </c>
      <c r="G412" s="56"/>
      <c r="H412" s="56"/>
    </row>
    <row r="413" spans="1:8" ht="47.25" x14ac:dyDescent="0.3">
      <c r="A413" s="30">
        <v>1</v>
      </c>
      <c r="B413" s="68" t="s">
        <v>130</v>
      </c>
      <c r="C413" s="43" t="s">
        <v>109</v>
      </c>
      <c r="D413" s="30">
        <v>11</v>
      </c>
      <c r="E413" s="72">
        <f>'VẬT LIỆU'!D14</f>
        <v>260000</v>
      </c>
      <c r="F413" s="73">
        <f>E413*D413</f>
        <v>2860000</v>
      </c>
      <c r="G413" s="56"/>
      <c r="H413" s="56"/>
    </row>
    <row r="414" spans="1:8" ht="31.5" x14ac:dyDescent="0.3">
      <c r="A414" s="30">
        <v>2</v>
      </c>
      <c r="B414" s="68" t="s">
        <v>163</v>
      </c>
      <c r="C414" s="43" t="s">
        <v>109</v>
      </c>
      <c r="D414" s="30">
        <v>2.5</v>
      </c>
      <c r="E414" s="72">
        <f>'VẬT LIỆU'!D18</f>
        <v>1200000</v>
      </c>
      <c r="F414" s="73">
        <f t="shared" ref="F414:F450" si="26">E414*D414</f>
        <v>3000000</v>
      </c>
      <c r="G414" s="56"/>
      <c r="H414" s="56"/>
    </row>
    <row r="415" spans="1:8" x14ac:dyDescent="0.3">
      <c r="A415" s="30">
        <v>3</v>
      </c>
      <c r="B415" s="68" t="s">
        <v>193</v>
      </c>
      <c r="C415" s="43" t="s">
        <v>113</v>
      </c>
      <c r="D415" s="30">
        <v>44</v>
      </c>
      <c r="E415" s="81">
        <f>'VẬT LIỆU'!D49</f>
        <v>2000</v>
      </c>
      <c r="F415" s="73">
        <f t="shared" si="26"/>
        <v>88000</v>
      </c>
      <c r="G415" s="56"/>
      <c r="H415" s="56"/>
    </row>
    <row r="416" spans="1:8" ht="63" x14ac:dyDescent="0.3">
      <c r="A416" s="30">
        <v>4</v>
      </c>
      <c r="B416" s="68" t="s">
        <v>110</v>
      </c>
      <c r="C416" s="43" t="s">
        <v>111</v>
      </c>
      <c r="D416" s="30">
        <v>22</v>
      </c>
      <c r="E416" s="72">
        <f>'VẬT LIỆU'!D15</f>
        <v>164000</v>
      </c>
      <c r="F416" s="73">
        <f t="shared" si="26"/>
        <v>3608000</v>
      </c>
      <c r="G416" s="56"/>
      <c r="H416" s="56"/>
    </row>
    <row r="417" spans="1:8" ht="47.25" x14ac:dyDescent="0.3">
      <c r="A417" s="30">
        <v>5</v>
      </c>
      <c r="B417" s="68" t="s">
        <v>112</v>
      </c>
      <c r="C417" s="43" t="s">
        <v>111</v>
      </c>
      <c r="D417" s="30">
        <v>5</v>
      </c>
      <c r="E417" s="72">
        <f>'VẬT LIỆU'!D16</f>
        <v>370000</v>
      </c>
      <c r="F417" s="73">
        <f t="shared" si="26"/>
        <v>1850000</v>
      </c>
      <c r="G417" s="56"/>
      <c r="H417" s="56"/>
    </row>
    <row r="418" spans="1:8" ht="31.5" x14ac:dyDescent="0.3">
      <c r="A418" s="30">
        <v>6</v>
      </c>
      <c r="B418" s="68" t="s">
        <v>128</v>
      </c>
      <c r="C418" s="43" t="s">
        <v>113</v>
      </c>
      <c r="D418" s="30">
        <v>5</v>
      </c>
      <c r="E418" s="72">
        <f>'VẬT LIỆU'!D19</f>
        <v>300000</v>
      </c>
      <c r="F418" s="73">
        <f t="shared" si="26"/>
        <v>1500000</v>
      </c>
      <c r="G418" s="56"/>
      <c r="H418" s="56"/>
    </row>
    <row r="419" spans="1:8" x14ac:dyDescent="0.3">
      <c r="A419" s="30">
        <v>7</v>
      </c>
      <c r="B419" s="69" t="s">
        <v>114</v>
      </c>
      <c r="C419" s="43" t="s">
        <v>30</v>
      </c>
      <c r="D419" s="30">
        <v>5</v>
      </c>
      <c r="E419" s="72">
        <f>'VẬT LIỆU'!D20</f>
        <v>250000</v>
      </c>
      <c r="F419" s="73">
        <f t="shared" si="26"/>
        <v>1250000</v>
      </c>
      <c r="G419" s="56"/>
      <c r="H419" s="56"/>
    </row>
    <row r="420" spans="1:8" x14ac:dyDescent="0.3">
      <c r="A420" s="30">
        <v>8</v>
      </c>
      <c r="B420" s="69" t="s">
        <v>115</v>
      </c>
      <c r="C420" s="43" t="s">
        <v>113</v>
      </c>
      <c r="D420" s="30">
        <v>20</v>
      </c>
      <c r="E420" s="72">
        <f>'VẬT LIỆU'!D21</f>
        <v>150000</v>
      </c>
      <c r="F420" s="73">
        <f t="shared" si="26"/>
        <v>3000000</v>
      </c>
      <c r="G420" s="56"/>
      <c r="H420" s="56"/>
    </row>
    <row r="421" spans="1:8" ht="31.5" x14ac:dyDescent="0.3">
      <c r="A421" s="30">
        <v>9</v>
      </c>
      <c r="B421" s="68" t="s">
        <v>127</v>
      </c>
      <c r="C421" s="43" t="s">
        <v>30</v>
      </c>
      <c r="D421" s="30">
        <v>20</v>
      </c>
      <c r="E421" s="72">
        <f>'VẬT LIỆU'!D22</f>
        <v>15000</v>
      </c>
      <c r="F421" s="73">
        <f t="shared" si="26"/>
        <v>300000</v>
      </c>
      <c r="G421" s="56"/>
      <c r="H421" s="56"/>
    </row>
    <row r="422" spans="1:8" x14ac:dyDescent="0.3">
      <c r="A422" s="30">
        <v>10</v>
      </c>
      <c r="B422" s="69" t="s">
        <v>116</v>
      </c>
      <c r="C422" s="43" t="s">
        <v>117</v>
      </c>
      <c r="D422" s="30">
        <v>1</v>
      </c>
      <c r="E422" s="72">
        <f>'VẬT LIỆU'!D23</f>
        <v>50000</v>
      </c>
      <c r="F422" s="73">
        <f t="shared" si="26"/>
        <v>50000</v>
      </c>
      <c r="G422" s="56"/>
      <c r="H422" s="56"/>
    </row>
    <row r="423" spans="1:8" x14ac:dyDescent="0.3">
      <c r="A423" s="30">
        <v>11</v>
      </c>
      <c r="B423" s="69" t="s">
        <v>118</v>
      </c>
      <c r="C423" s="43" t="s">
        <v>30</v>
      </c>
      <c r="D423" s="30">
        <v>0.5</v>
      </c>
      <c r="E423" s="81">
        <f>'VẬT LIỆU'!D24</f>
        <v>60000</v>
      </c>
      <c r="F423" s="73">
        <f t="shared" si="26"/>
        <v>30000</v>
      </c>
      <c r="G423" s="56"/>
      <c r="H423" s="56"/>
    </row>
    <row r="424" spans="1:8" x14ac:dyDescent="0.3">
      <c r="A424" s="30">
        <v>12</v>
      </c>
      <c r="B424" s="69" t="s">
        <v>194</v>
      </c>
      <c r="C424" s="43" t="s">
        <v>30</v>
      </c>
      <c r="D424" s="30">
        <v>1.25</v>
      </c>
      <c r="E424" s="81">
        <f>'VẬT LIỆU'!D50</f>
        <v>50000</v>
      </c>
      <c r="F424" s="73">
        <f t="shared" si="26"/>
        <v>62500</v>
      </c>
      <c r="G424" s="56"/>
      <c r="H424" s="56"/>
    </row>
    <row r="425" spans="1:8" x14ac:dyDescent="0.3">
      <c r="A425" s="30">
        <v>13</v>
      </c>
      <c r="B425" s="69" t="s">
        <v>160</v>
      </c>
      <c r="C425" s="79" t="s">
        <v>30</v>
      </c>
      <c r="D425" s="30">
        <v>1.25</v>
      </c>
      <c r="E425" s="81">
        <f>'VẬT LIỆU'!D31</f>
        <v>60000</v>
      </c>
      <c r="F425" s="73">
        <f t="shared" si="26"/>
        <v>75000</v>
      </c>
      <c r="G425" s="56"/>
      <c r="H425" s="56"/>
    </row>
    <row r="426" spans="1:8" x14ac:dyDescent="0.3">
      <c r="A426" s="30">
        <v>14</v>
      </c>
      <c r="B426" s="69" t="s">
        <v>195</v>
      </c>
      <c r="C426" s="79" t="s">
        <v>30</v>
      </c>
      <c r="D426" s="30">
        <v>1.25</v>
      </c>
      <c r="E426" s="81">
        <f>'VẬT LIỆU'!D51</f>
        <v>250000</v>
      </c>
      <c r="F426" s="73">
        <f t="shared" si="26"/>
        <v>312500</v>
      </c>
      <c r="G426" s="56"/>
      <c r="H426" s="56"/>
    </row>
    <row r="427" spans="1:8" x14ac:dyDescent="0.3">
      <c r="A427" s="30">
        <v>15</v>
      </c>
      <c r="B427" s="69" t="s">
        <v>161</v>
      </c>
      <c r="C427" s="79" t="s">
        <v>30</v>
      </c>
      <c r="D427" s="30">
        <v>0.5</v>
      </c>
      <c r="E427" s="81">
        <f>'VẬT LIỆU'!D32</f>
        <v>30000</v>
      </c>
      <c r="F427" s="73">
        <f t="shared" si="26"/>
        <v>15000</v>
      </c>
      <c r="G427" s="56"/>
      <c r="H427" s="56"/>
    </row>
    <row r="428" spans="1:8" x14ac:dyDescent="0.3">
      <c r="A428" s="30">
        <v>16</v>
      </c>
      <c r="B428" s="75" t="s">
        <v>150</v>
      </c>
      <c r="C428" s="76" t="s">
        <v>30</v>
      </c>
      <c r="D428" s="30">
        <v>0.5</v>
      </c>
      <c r="E428" s="81">
        <f>'VẬT LIỆU'!D30</f>
        <v>1800000</v>
      </c>
      <c r="F428" s="73">
        <f t="shared" si="26"/>
        <v>900000</v>
      </c>
      <c r="G428" s="56"/>
      <c r="H428" s="56"/>
    </row>
    <row r="429" spans="1:8" x14ac:dyDescent="0.3">
      <c r="A429" s="30">
        <v>17</v>
      </c>
      <c r="B429" s="69" t="s">
        <v>51</v>
      </c>
      <c r="C429" s="43" t="s">
        <v>52</v>
      </c>
      <c r="D429" s="30">
        <v>4</v>
      </c>
      <c r="E429" s="81">
        <f>'VẬT LIỆU'!D7</f>
        <v>40000</v>
      </c>
      <c r="F429" s="73">
        <f t="shared" si="26"/>
        <v>160000</v>
      </c>
      <c r="G429" s="56"/>
      <c r="H429" s="56"/>
    </row>
    <row r="430" spans="1:8" x14ac:dyDescent="0.3">
      <c r="A430" s="30">
        <v>18</v>
      </c>
      <c r="B430" s="69" t="s">
        <v>119</v>
      </c>
      <c r="C430" s="43" t="s">
        <v>120</v>
      </c>
      <c r="D430" s="30">
        <v>20</v>
      </c>
      <c r="E430" s="81">
        <f>'VẬT LIỆU'!D25</f>
        <v>15000</v>
      </c>
      <c r="F430" s="73">
        <f t="shared" si="26"/>
        <v>300000</v>
      </c>
      <c r="G430" s="56"/>
      <c r="H430" s="56"/>
    </row>
    <row r="431" spans="1:8" x14ac:dyDescent="0.3">
      <c r="A431" s="30">
        <v>19</v>
      </c>
      <c r="B431" s="69" t="s">
        <v>121</v>
      </c>
      <c r="C431" s="43" t="s">
        <v>122</v>
      </c>
      <c r="D431" s="30">
        <v>2</v>
      </c>
      <c r="E431" s="81">
        <f>'VẬT LIỆU'!D26</f>
        <v>32000</v>
      </c>
      <c r="F431" s="73">
        <f t="shared" si="26"/>
        <v>64000</v>
      </c>
      <c r="G431" s="56"/>
      <c r="H431" s="56"/>
    </row>
    <row r="432" spans="1:8" x14ac:dyDescent="0.3">
      <c r="A432" s="30">
        <v>20</v>
      </c>
      <c r="B432" s="69" t="s">
        <v>196</v>
      </c>
      <c r="C432" s="43" t="s">
        <v>197</v>
      </c>
      <c r="D432" s="30">
        <v>10</v>
      </c>
      <c r="E432" s="81">
        <f>'VẬT LIỆU'!D34</f>
        <v>10000</v>
      </c>
      <c r="F432" s="73">
        <f t="shared" si="26"/>
        <v>100000</v>
      </c>
      <c r="G432" s="56"/>
      <c r="H432" s="56"/>
    </row>
    <row r="433" spans="1:8" x14ac:dyDescent="0.3">
      <c r="A433" s="30">
        <v>21</v>
      </c>
      <c r="B433" s="69" t="s">
        <v>198</v>
      </c>
      <c r="C433" s="43" t="s">
        <v>30</v>
      </c>
      <c r="D433" s="30">
        <v>3</v>
      </c>
      <c r="E433" s="81">
        <f>'VẬT LIỆU'!D35</f>
        <v>20000</v>
      </c>
      <c r="F433" s="73">
        <f t="shared" si="26"/>
        <v>60000</v>
      </c>
      <c r="G433" s="56"/>
      <c r="H433" s="56"/>
    </row>
    <row r="434" spans="1:8" x14ac:dyDescent="0.3">
      <c r="A434" s="30">
        <v>22</v>
      </c>
      <c r="B434" s="69" t="s">
        <v>199</v>
      </c>
      <c r="C434" s="43" t="s">
        <v>30</v>
      </c>
      <c r="D434" s="30">
        <v>3</v>
      </c>
      <c r="E434" s="81">
        <f>'VẬT LIỆU'!D36</f>
        <v>40000</v>
      </c>
      <c r="F434" s="73">
        <f t="shared" si="26"/>
        <v>120000</v>
      </c>
      <c r="G434" s="56"/>
      <c r="H434" s="56"/>
    </row>
    <row r="435" spans="1:8" x14ac:dyDescent="0.3">
      <c r="A435" s="30">
        <v>23</v>
      </c>
      <c r="B435" s="69" t="s">
        <v>162</v>
      </c>
      <c r="C435" s="43" t="s">
        <v>30</v>
      </c>
      <c r="D435" s="30">
        <v>1</v>
      </c>
      <c r="E435" s="81">
        <f>'VẬT LIỆU'!D33</f>
        <v>75000</v>
      </c>
      <c r="F435" s="73">
        <f t="shared" si="26"/>
        <v>75000</v>
      </c>
      <c r="G435" s="56"/>
      <c r="H435" s="56"/>
    </row>
    <row r="436" spans="1:8" ht="47.25" x14ac:dyDescent="0.3">
      <c r="A436" s="30">
        <v>24</v>
      </c>
      <c r="B436" s="68" t="s">
        <v>215</v>
      </c>
      <c r="C436" s="43" t="s">
        <v>30</v>
      </c>
      <c r="D436" s="30">
        <v>20</v>
      </c>
      <c r="E436" s="72">
        <f>'VẬT LIỆU'!D27</f>
        <v>25000</v>
      </c>
      <c r="F436" s="73">
        <f t="shared" si="26"/>
        <v>500000</v>
      </c>
      <c r="G436" s="56"/>
      <c r="H436" s="56"/>
    </row>
    <row r="437" spans="1:8" ht="47.25" x14ac:dyDescent="0.3">
      <c r="A437" s="30">
        <v>25</v>
      </c>
      <c r="B437" s="68" t="s">
        <v>200</v>
      </c>
      <c r="C437" s="43" t="s">
        <v>30</v>
      </c>
      <c r="D437" s="30">
        <v>20</v>
      </c>
      <c r="E437" s="81">
        <f>'VẬT LIỆU'!D37</f>
        <v>350000</v>
      </c>
      <c r="F437" s="73">
        <f t="shared" si="26"/>
        <v>7000000</v>
      </c>
      <c r="G437" s="56"/>
      <c r="H437" s="56"/>
    </row>
    <row r="438" spans="1:8" ht="47.25" x14ac:dyDescent="0.3">
      <c r="A438" s="30">
        <v>26</v>
      </c>
      <c r="B438" s="68" t="s">
        <v>201</v>
      </c>
      <c r="C438" s="43" t="s">
        <v>30</v>
      </c>
      <c r="D438" s="30">
        <v>10</v>
      </c>
      <c r="E438" s="72">
        <f>'VẬT LIỆU'!D38</f>
        <v>95000</v>
      </c>
      <c r="F438" s="73">
        <f t="shared" si="26"/>
        <v>950000</v>
      </c>
      <c r="G438" s="56"/>
      <c r="H438" s="56"/>
    </row>
    <row r="439" spans="1:8" ht="47.25" x14ac:dyDescent="0.3">
      <c r="A439" s="30">
        <v>27</v>
      </c>
      <c r="B439" s="68" t="s">
        <v>202</v>
      </c>
      <c r="C439" s="43" t="s">
        <v>30</v>
      </c>
      <c r="D439" s="30">
        <v>5</v>
      </c>
      <c r="E439" s="72">
        <f>'VẬT LIỆU'!D39</f>
        <v>215000</v>
      </c>
      <c r="F439" s="73">
        <f t="shared" si="26"/>
        <v>1075000</v>
      </c>
      <c r="G439" s="56"/>
      <c r="H439" s="56"/>
    </row>
    <row r="440" spans="1:8" ht="47.25" x14ac:dyDescent="0.3">
      <c r="A440" s="30">
        <v>28</v>
      </c>
      <c r="B440" s="68" t="s">
        <v>203</v>
      </c>
      <c r="C440" s="43" t="s">
        <v>30</v>
      </c>
      <c r="D440" s="30">
        <v>10</v>
      </c>
      <c r="E440" s="72">
        <f>'VẬT LIỆU'!D40</f>
        <v>260000</v>
      </c>
      <c r="F440" s="73">
        <f t="shared" si="26"/>
        <v>2600000</v>
      </c>
      <c r="G440" s="56"/>
      <c r="H440" s="56"/>
    </row>
    <row r="441" spans="1:8" ht="47.25" x14ac:dyDescent="0.3">
      <c r="A441" s="30">
        <v>29</v>
      </c>
      <c r="B441" s="68" t="s">
        <v>204</v>
      </c>
      <c r="C441" s="43" t="s">
        <v>30</v>
      </c>
      <c r="D441" s="30">
        <v>0.5</v>
      </c>
      <c r="E441" s="72">
        <f>'VẬT LIỆU'!D41</f>
        <v>1200000</v>
      </c>
      <c r="F441" s="73">
        <f t="shared" si="26"/>
        <v>600000</v>
      </c>
      <c r="G441" s="56"/>
      <c r="H441" s="56"/>
    </row>
    <row r="442" spans="1:8" ht="47.25" x14ac:dyDescent="0.3">
      <c r="A442" s="30">
        <v>30</v>
      </c>
      <c r="B442" s="68" t="s">
        <v>205</v>
      </c>
      <c r="C442" s="43" t="s">
        <v>30</v>
      </c>
      <c r="D442" s="30">
        <v>0.5</v>
      </c>
      <c r="E442" s="72">
        <f>'VẬT LIỆU'!D42</f>
        <v>1800000</v>
      </c>
      <c r="F442" s="73">
        <f t="shared" si="26"/>
        <v>900000</v>
      </c>
      <c r="G442" s="56"/>
      <c r="H442" s="56"/>
    </row>
    <row r="443" spans="1:8" ht="63" x14ac:dyDescent="0.3">
      <c r="A443" s="30">
        <v>31</v>
      </c>
      <c r="B443" s="68" t="s">
        <v>206</v>
      </c>
      <c r="C443" s="43" t="s">
        <v>117</v>
      </c>
      <c r="D443" s="30">
        <v>1</v>
      </c>
      <c r="E443" s="72">
        <f>'VẬT LIỆU'!D43</f>
        <v>35000</v>
      </c>
      <c r="F443" s="73">
        <f t="shared" si="26"/>
        <v>35000</v>
      </c>
      <c r="G443" s="56"/>
      <c r="H443" s="56"/>
    </row>
    <row r="444" spans="1:8" x14ac:dyDescent="0.3">
      <c r="A444" s="30">
        <v>32</v>
      </c>
      <c r="B444" s="69" t="s">
        <v>123</v>
      </c>
      <c r="C444" s="43" t="s">
        <v>30</v>
      </c>
      <c r="D444" s="30">
        <v>10</v>
      </c>
      <c r="E444" s="72">
        <f>'VẬT LIỆU'!D28</f>
        <v>1500</v>
      </c>
      <c r="F444" s="73">
        <f t="shared" si="26"/>
        <v>15000</v>
      </c>
      <c r="G444" s="56"/>
      <c r="H444" s="56"/>
    </row>
    <row r="445" spans="1:8" ht="31.5" x14ac:dyDescent="0.3">
      <c r="A445" s="30">
        <v>33</v>
      </c>
      <c r="B445" s="68" t="s">
        <v>216</v>
      </c>
      <c r="C445" s="43" t="s">
        <v>120</v>
      </c>
      <c r="D445" s="30">
        <v>20</v>
      </c>
      <c r="E445" s="72">
        <f>'VẬT LIỆU'!D29</f>
        <v>6000</v>
      </c>
      <c r="F445" s="73">
        <f t="shared" si="26"/>
        <v>120000</v>
      </c>
      <c r="G445" s="56"/>
      <c r="H445" s="56"/>
    </row>
    <row r="446" spans="1:8" ht="31.5" x14ac:dyDescent="0.3">
      <c r="A446" s="30">
        <v>34</v>
      </c>
      <c r="B446" s="68" t="s">
        <v>207</v>
      </c>
      <c r="C446" s="80" t="s">
        <v>208</v>
      </c>
      <c r="D446" s="30">
        <v>3</v>
      </c>
      <c r="E446" s="72">
        <f>'VẬT LIỆU'!D44</f>
        <v>160000</v>
      </c>
      <c r="F446" s="73">
        <f t="shared" si="26"/>
        <v>480000</v>
      </c>
      <c r="G446" s="56"/>
      <c r="H446" s="56"/>
    </row>
    <row r="447" spans="1:8" ht="31.5" x14ac:dyDescent="0.3">
      <c r="A447" s="30">
        <v>35</v>
      </c>
      <c r="B447" s="68" t="s">
        <v>209</v>
      </c>
      <c r="C447" s="80" t="s">
        <v>208</v>
      </c>
      <c r="D447" s="30">
        <v>3</v>
      </c>
      <c r="E447" s="72">
        <f>'VẬT LIỆU'!D45</f>
        <v>55000</v>
      </c>
      <c r="F447" s="73">
        <f t="shared" si="26"/>
        <v>165000</v>
      </c>
      <c r="G447" s="56"/>
      <c r="H447" s="56"/>
    </row>
    <row r="448" spans="1:8" ht="31.5" x14ac:dyDescent="0.3">
      <c r="A448" s="30">
        <v>36</v>
      </c>
      <c r="B448" s="68" t="s">
        <v>210</v>
      </c>
      <c r="C448" s="80" t="s">
        <v>208</v>
      </c>
      <c r="D448" s="30">
        <v>1</v>
      </c>
      <c r="E448" s="72">
        <f>'VẬT LIỆU'!D46</f>
        <v>250000</v>
      </c>
      <c r="F448" s="73">
        <f t="shared" si="26"/>
        <v>250000</v>
      </c>
      <c r="G448" s="56"/>
      <c r="H448" s="56"/>
    </row>
    <row r="449" spans="1:8" ht="31.5" x14ac:dyDescent="0.3">
      <c r="A449" s="30">
        <v>37</v>
      </c>
      <c r="B449" s="68" t="s">
        <v>211</v>
      </c>
      <c r="C449" s="80" t="s">
        <v>212</v>
      </c>
      <c r="D449" s="30">
        <v>10</v>
      </c>
      <c r="E449" s="72">
        <f>'VẬT LIỆU'!D47</f>
        <v>1750000</v>
      </c>
      <c r="F449" s="73">
        <f t="shared" si="26"/>
        <v>17500000</v>
      </c>
      <c r="G449" s="56"/>
      <c r="H449" s="56"/>
    </row>
    <row r="450" spans="1:8" ht="63" x14ac:dyDescent="0.3">
      <c r="A450" s="30">
        <v>38</v>
      </c>
      <c r="B450" s="68" t="s">
        <v>213</v>
      </c>
      <c r="C450" s="80" t="s">
        <v>214</v>
      </c>
      <c r="D450" s="30">
        <v>10</v>
      </c>
      <c r="E450" s="72">
        <f>'VẬT LIỆU'!D48</f>
        <v>100000</v>
      </c>
      <c r="F450" s="73">
        <f t="shared" si="26"/>
        <v>1000000</v>
      </c>
      <c r="G450" s="56"/>
      <c r="H450" s="56"/>
    </row>
    <row r="451" spans="1:8" x14ac:dyDescent="0.3">
      <c r="A451" s="145" t="s">
        <v>80</v>
      </c>
      <c r="B451" s="145"/>
      <c r="C451" s="145"/>
      <c r="D451" s="145"/>
      <c r="E451" s="145"/>
      <c r="F451" s="55">
        <f>SUM(F413:F450)</f>
        <v>52970000</v>
      </c>
      <c r="G451" s="56"/>
      <c r="H451" s="56"/>
    </row>
    <row r="452" spans="1:8" x14ac:dyDescent="0.3">
      <c r="A452" s="146" t="s">
        <v>81</v>
      </c>
      <c r="B452" s="146"/>
      <c r="C452" s="146"/>
      <c r="D452" s="146"/>
      <c r="E452" s="146"/>
      <c r="F452" s="146"/>
      <c r="G452" s="146"/>
      <c r="H452" s="47">
        <f>H382*0.15</f>
        <v>19264177.125</v>
      </c>
    </row>
    <row r="453" spans="1:8" x14ac:dyDescent="0.3">
      <c r="A453" s="146" t="s">
        <v>82</v>
      </c>
      <c r="B453" s="146"/>
      <c r="C453" s="146"/>
      <c r="D453" s="146"/>
      <c r="E453" s="146"/>
      <c r="F453" s="146"/>
      <c r="G453" s="146"/>
      <c r="H453" s="47">
        <f>H382+H452</f>
        <v>147692024.625</v>
      </c>
    </row>
    <row r="455" spans="1:8" x14ac:dyDescent="0.3">
      <c r="A455" s="64">
        <v>8</v>
      </c>
      <c r="B455" s="174" t="s">
        <v>221</v>
      </c>
      <c r="C455" s="162"/>
      <c r="D455" s="162"/>
      <c r="E455" s="162"/>
      <c r="F455" s="162"/>
      <c r="G455" s="162"/>
      <c r="H455" s="163"/>
    </row>
    <row r="456" spans="1:8" x14ac:dyDescent="0.3">
      <c r="A456" s="164" t="s">
        <v>183</v>
      </c>
      <c r="B456" s="165"/>
      <c r="C456" s="165"/>
      <c r="D456" s="165"/>
      <c r="E456" s="165"/>
      <c r="F456" s="165"/>
      <c r="G456" s="165"/>
      <c r="H456" s="166"/>
    </row>
    <row r="457" spans="1:8" x14ac:dyDescent="0.3">
      <c r="A457" s="146" t="s">
        <v>60</v>
      </c>
      <c r="B457" s="146"/>
      <c r="C457" s="146"/>
      <c r="D457" s="146"/>
      <c r="E457" s="146"/>
      <c r="F457" s="146"/>
      <c r="G457" s="146"/>
      <c r="H457" s="47">
        <f>H467+G476+F498</f>
        <v>14172264.34375</v>
      </c>
    </row>
    <row r="458" spans="1:8" x14ac:dyDescent="0.3">
      <c r="A458" s="147" t="s">
        <v>61</v>
      </c>
      <c r="B458" s="148"/>
      <c r="C458" s="148"/>
      <c r="D458" s="148"/>
      <c r="E458" s="148"/>
      <c r="F458" s="148"/>
      <c r="G458" s="148"/>
      <c r="H458" s="149"/>
    </row>
    <row r="459" spans="1:8" x14ac:dyDescent="0.3">
      <c r="A459" s="150" t="s">
        <v>62</v>
      </c>
      <c r="B459" s="151"/>
      <c r="C459" s="151"/>
      <c r="D459" s="151"/>
      <c r="E459" s="151"/>
      <c r="F459" s="151"/>
      <c r="G459" s="151"/>
      <c r="H459" s="152"/>
    </row>
    <row r="460" spans="1:8" x14ac:dyDescent="0.3">
      <c r="A460" s="153" t="s">
        <v>0</v>
      </c>
      <c r="B460" s="154" t="s">
        <v>88</v>
      </c>
      <c r="C460" s="153" t="s">
        <v>63</v>
      </c>
      <c r="D460" s="153"/>
      <c r="E460" s="153"/>
      <c r="F460" s="153"/>
      <c r="G460" s="49"/>
      <c r="H460" s="49"/>
    </row>
    <row r="461" spans="1:8" ht="31.5" x14ac:dyDescent="0.3">
      <c r="A461" s="153"/>
      <c r="B461" s="153"/>
      <c r="C461" s="78" t="s">
        <v>87</v>
      </c>
      <c r="D461" s="77" t="s">
        <v>85</v>
      </c>
      <c r="E461" s="77" t="s">
        <v>84</v>
      </c>
      <c r="F461" s="78" t="s">
        <v>86</v>
      </c>
      <c r="G461" s="57" t="s">
        <v>83</v>
      </c>
      <c r="H461" s="49" t="s">
        <v>64</v>
      </c>
    </row>
    <row r="462" spans="1:8" ht="47.25" x14ac:dyDescent="0.3">
      <c r="A462" s="170">
        <v>1</v>
      </c>
      <c r="B462" s="172" t="s">
        <v>90</v>
      </c>
      <c r="C462" s="30">
        <v>1</v>
      </c>
      <c r="D462" s="58" t="s">
        <v>166</v>
      </c>
      <c r="E462" s="53" t="s">
        <v>66</v>
      </c>
      <c r="F462" s="30">
        <v>0.125</v>
      </c>
      <c r="G462" s="54">
        <f>'NHÂN CÔNG'!G7</f>
        <v>333450</v>
      </c>
      <c r="H462" s="54">
        <f>C462*F462*G462</f>
        <v>41681.25</v>
      </c>
    </row>
    <row r="463" spans="1:8" ht="47.25" x14ac:dyDescent="0.3">
      <c r="A463" s="171"/>
      <c r="B463" s="173"/>
      <c r="C463" s="30">
        <v>3</v>
      </c>
      <c r="D463" s="30" t="s">
        <v>92</v>
      </c>
      <c r="E463" s="53" t="s">
        <v>93</v>
      </c>
      <c r="F463" s="30">
        <v>0.375</v>
      </c>
      <c r="G463" s="54">
        <f>'NHÂN CÔNG'!G6</f>
        <v>296770.5</v>
      </c>
      <c r="H463" s="54">
        <f t="shared" ref="H463:H465" si="27">C463*F463*G463</f>
        <v>333866.8125</v>
      </c>
    </row>
    <row r="464" spans="1:8" ht="47.25" x14ac:dyDescent="0.3">
      <c r="A464" s="170">
        <v>2</v>
      </c>
      <c r="B464" s="172" t="s">
        <v>94</v>
      </c>
      <c r="C464" s="30">
        <v>1</v>
      </c>
      <c r="D464" s="58" t="s">
        <v>165</v>
      </c>
      <c r="E464" s="53" t="s">
        <v>66</v>
      </c>
      <c r="F464" s="30">
        <v>0.5</v>
      </c>
      <c r="G464" s="54">
        <f>'NHÂN CÔNG'!G7</f>
        <v>333450</v>
      </c>
      <c r="H464" s="54">
        <f t="shared" si="27"/>
        <v>166725</v>
      </c>
    </row>
    <row r="465" spans="1:8" ht="47.25" x14ac:dyDescent="0.3">
      <c r="A465" s="171"/>
      <c r="B465" s="173"/>
      <c r="C465" s="30">
        <v>3</v>
      </c>
      <c r="D465" s="30" t="s">
        <v>92</v>
      </c>
      <c r="E465" s="53" t="s">
        <v>93</v>
      </c>
      <c r="F465" s="30">
        <v>1.5</v>
      </c>
      <c r="G465" s="54">
        <f>'NHÂN CÔNG'!G6</f>
        <v>296770.5</v>
      </c>
      <c r="H465" s="54">
        <f t="shared" si="27"/>
        <v>1335467.25</v>
      </c>
    </row>
    <row r="466" spans="1:8" x14ac:dyDescent="0.3">
      <c r="A466" s="155" t="s">
        <v>68</v>
      </c>
      <c r="B466" s="156"/>
      <c r="C466" s="156"/>
      <c r="D466" s="156"/>
      <c r="E466" s="156"/>
      <c r="F466" s="156"/>
      <c r="G466" s="157"/>
      <c r="H466" s="54">
        <f>SUM(H462:H465)*0.1</f>
        <v>187774.03125</v>
      </c>
    </row>
    <row r="467" spans="1:8" x14ac:dyDescent="0.3">
      <c r="A467" s="158" t="s">
        <v>69</v>
      </c>
      <c r="B467" s="158"/>
      <c r="C467" s="158"/>
      <c r="D467" s="158"/>
      <c r="E467" s="158"/>
      <c r="F467" s="158"/>
      <c r="G467" s="159"/>
      <c r="H467" s="55">
        <f>SUM(H462:H466)</f>
        <v>2065514.34375</v>
      </c>
    </row>
    <row r="468" spans="1:8" x14ac:dyDescent="0.3">
      <c r="A468" s="144" t="s">
        <v>70</v>
      </c>
      <c r="B468" s="144"/>
      <c r="C468" s="144"/>
      <c r="D468" s="144"/>
      <c r="E468" s="144"/>
      <c r="F468" s="144"/>
      <c r="G468" s="144"/>
      <c r="H468" s="160"/>
    </row>
    <row r="469" spans="1:8" ht="47.25" x14ac:dyDescent="0.3">
      <c r="A469" s="77" t="s">
        <v>0</v>
      </c>
      <c r="B469" s="77" t="s">
        <v>71</v>
      </c>
      <c r="C469" s="78" t="s">
        <v>72</v>
      </c>
      <c r="D469" s="77" t="s">
        <v>32</v>
      </c>
      <c r="E469" s="77" t="s">
        <v>73</v>
      </c>
      <c r="F469" s="57" t="s">
        <v>20</v>
      </c>
      <c r="G469" s="49" t="s">
        <v>64</v>
      </c>
      <c r="H469" s="56"/>
    </row>
    <row r="470" spans="1:8" ht="31.5" x14ac:dyDescent="0.3">
      <c r="A470" s="30">
        <v>1</v>
      </c>
      <c r="B470" s="29" t="s">
        <v>97</v>
      </c>
      <c r="C470" s="53" t="s">
        <v>74</v>
      </c>
      <c r="D470" s="30" t="s">
        <v>75</v>
      </c>
      <c r="E470" s="30">
        <v>2.5</v>
      </c>
      <c r="F470" s="54">
        <f>'THIẾT BỊ'!F12</f>
        <v>1500</v>
      </c>
      <c r="G470" s="54">
        <f t="shared" ref="G470:G475" si="28">F470*E470</f>
        <v>3750</v>
      </c>
      <c r="H470" s="56"/>
    </row>
    <row r="471" spans="1:8" ht="78.75" x14ac:dyDescent="0.3">
      <c r="A471" s="30">
        <v>2</v>
      </c>
      <c r="B471" s="38" t="s">
        <v>218</v>
      </c>
      <c r="C471" s="53" t="s">
        <v>101</v>
      </c>
      <c r="D471" s="30" t="s">
        <v>75</v>
      </c>
      <c r="E471" s="30">
        <v>0.5</v>
      </c>
      <c r="F471" s="54">
        <f>'THIẾT BỊ'!F14</f>
        <v>27500</v>
      </c>
      <c r="G471" s="54">
        <f t="shared" si="28"/>
        <v>13750</v>
      </c>
      <c r="H471" s="56"/>
    </row>
    <row r="472" spans="1:8" ht="94.5" x14ac:dyDescent="0.3">
      <c r="A472" s="30">
        <v>3</v>
      </c>
      <c r="B472" s="38" t="s">
        <v>148</v>
      </c>
      <c r="C472" s="53" t="s">
        <v>103</v>
      </c>
      <c r="D472" s="30" t="s">
        <v>38</v>
      </c>
      <c r="E472" s="30">
        <v>0.5</v>
      </c>
      <c r="F472" s="54">
        <f>'THIẾT BỊ'!F15</f>
        <v>125000</v>
      </c>
      <c r="G472" s="54">
        <f t="shared" si="28"/>
        <v>62500</v>
      </c>
      <c r="H472" s="56"/>
    </row>
    <row r="473" spans="1:8" ht="94.5" x14ac:dyDescent="0.3">
      <c r="A473" s="30">
        <v>4</v>
      </c>
      <c r="B473" s="38" t="s">
        <v>108</v>
      </c>
      <c r="C473" s="53" t="s">
        <v>104</v>
      </c>
      <c r="D473" s="30" t="s">
        <v>38</v>
      </c>
      <c r="E473" s="30">
        <v>0.5</v>
      </c>
      <c r="F473" s="54">
        <f>'THIẾT BỊ'!F16</f>
        <v>2000</v>
      </c>
      <c r="G473" s="54">
        <f t="shared" si="28"/>
        <v>1000</v>
      </c>
      <c r="H473" s="56"/>
    </row>
    <row r="474" spans="1:8" ht="31.5" x14ac:dyDescent="0.3">
      <c r="A474" s="30">
        <v>5</v>
      </c>
      <c r="B474" s="38" t="s">
        <v>106</v>
      </c>
      <c r="C474" s="53" t="s">
        <v>74</v>
      </c>
      <c r="D474" s="30" t="s">
        <v>38</v>
      </c>
      <c r="E474" s="30">
        <v>0.5</v>
      </c>
      <c r="F474" s="54">
        <f>'THIẾT BỊ'!F18</f>
        <v>2000</v>
      </c>
      <c r="G474" s="54">
        <f t="shared" si="28"/>
        <v>1000</v>
      </c>
      <c r="H474" s="56"/>
    </row>
    <row r="475" spans="1:8" ht="165.75" customHeight="1" x14ac:dyDescent="0.3">
      <c r="A475" s="30">
        <v>6</v>
      </c>
      <c r="B475" s="38" t="s">
        <v>219</v>
      </c>
      <c r="C475" s="53" t="s">
        <v>220</v>
      </c>
      <c r="D475" s="30" t="s">
        <v>38</v>
      </c>
      <c r="E475" s="30">
        <v>1</v>
      </c>
      <c r="F475" s="54">
        <f>'THIẾT BỊ'!F43</f>
        <v>1250000</v>
      </c>
      <c r="G475" s="54">
        <f t="shared" si="28"/>
        <v>1250000</v>
      </c>
      <c r="H475" s="56"/>
    </row>
    <row r="476" spans="1:8" x14ac:dyDescent="0.3">
      <c r="A476" s="141" t="s">
        <v>77</v>
      </c>
      <c r="B476" s="142"/>
      <c r="C476" s="142"/>
      <c r="D476" s="142"/>
      <c r="E476" s="142"/>
      <c r="F476" s="143"/>
      <c r="G476" s="55">
        <f>SUM(G470:G475)</f>
        <v>1332000</v>
      </c>
      <c r="H476" s="56"/>
    </row>
    <row r="477" spans="1:8" x14ac:dyDescent="0.3">
      <c r="A477" s="144" t="s">
        <v>78</v>
      </c>
      <c r="B477" s="144"/>
      <c r="C477" s="144"/>
      <c r="D477" s="144"/>
      <c r="E477" s="144"/>
      <c r="F477" s="144"/>
      <c r="G477" s="56"/>
      <c r="H477" s="56"/>
    </row>
    <row r="478" spans="1:8" x14ac:dyDescent="0.3">
      <c r="A478" s="77" t="s">
        <v>0</v>
      </c>
      <c r="B478" s="66" t="s">
        <v>79</v>
      </c>
      <c r="C478" s="66" t="s">
        <v>32</v>
      </c>
      <c r="D478" s="66" t="s">
        <v>73</v>
      </c>
      <c r="E478" s="66" t="s">
        <v>16</v>
      </c>
      <c r="F478" s="67" t="s">
        <v>64</v>
      </c>
      <c r="G478" s="56"/>
      <c r="H478" s="56"/>
    </row>
    <row r="479" spans="1:8" ht="47.25" x14ac:dyDescent="0.3">
      <c r="A479" s="30">
        <v>1</v>
      </c>
      <c r="B479" s="68" t="s">
        <v>130</v>
      </c>
      <c r="C479" s="43" t="s">
        <v>109</v>
      </c>
      <c r="D479" s="30">
        <v>4</v>
      </c>
      <c r="E479" s="72">
        <f>'VẬT LIỆU'!D14</f>
        <v>260000</v>
      </c>
      <c r="F479" s="73">
        <f>E479*D479</f>
        <v>1040000</v>
      </c>
      <c r="G479" s="56"/>
      <c r="H479" s="56"/>
    </row>
    <row r="480" spans="1:8" ht="31.5" x14ac:dyDescent="0.3">
      <c r="A480" s="30">
        <v>2</v>
      </c>
      <c r="B480" s="68" t="s">
        <v>129</v>
      </c>
      <c r="C480" s="43" t="s">
        <v>113</v>
      </c>
      <c r="D480" s="30">
        <v>4</v>
      </c>
      <c r="E480" s="72">
        <f>'VẬT LIỆU'!D17</f>
        <v>600000</v>
      </c>
      <c r="F480" s="73">
        <f t="shared" ref="F480:F497" si="29">E480*D480</f>
        <v>2400000</v>
      </c>
      <c r="G480" s="56"/>
      <c r="H480" s="56"/>
    </row>
    <row r="481" spans="1:8" ht="48.75" customHeight="1" x14ac:dyDescent="0.3">
      <c r="A481" s="30">
        <v>3</v>
      </c>
      <c r="B481" s="68" t="s">
        <v>110</v>
      </c>
      <c r="C481" s="43" t="s">
        <v>111</v>
      </c>
      <c r="D481" s="30">
        <v>16</v>
      </c>
      <c r="E481" s="81">
        <f>'VẬT LIỆU'!D15</f>
        <v>164000</v>
      </c>
      <c r="F481" s="73">
        <f t="shared" si="29"/>
        <v>2624000</v>
      </c>
      <c r="G481" s="56"/>
      <c r="H481" s="56"/>
    </row>
    <row r="482" spans="1:8" ht="47.25" x14ac:dyDescent="0.3">
      <c r="A482" s="30">
        <v>4</v>
      </c>
      <c r="B482" s="68" t="s">
        <v>112</v>
      </c>
      <c r="C482" s="43" t="s">
        <v>111</v>
      </c>
      <c r="D482" s="30">
        <v>0.625</v>
      </c>
      <c r="E482" s="72">
        <f>'VẬT LIỆU'!D16</f>
        <v>370000</v>
      </c>
      <c r="F482" s="73">
        <f t="shared" si="29"/>
        <v>231250</v>
      </c>
      <c r="G482" s="56"/>
      <c r="H482" s="56"/>
    </row>
    <row r="483" spans="1:8" ht="31.5" x14ac:dyDescent="0.3">
      <c r="A483" s="30">
        <v>5</v>
      </c>
      <c r="B483" s="68" t="s">
        <v>128</v>
      </c>
      <c r="C483" s="43" t="s">
        <v>113</v>
      </c>
      <c r="D483" s="30">
        <v>0.625</v>
      </c>
      <c r="E483" s="72">
        <f>'VẬT LIỆU'!D19</f>
        <v>300000</v>
      </c>
      <c r="F483" s="73">
        <f t="shared" si="29"/>
        <v>187500</v>
      </c>
      <c r="G483" s="56"/>
      <c r="H483" s="56"/>
    </row>
    <row r="484" spans="1:8" x14ac:dyDescent="0.3">
      <c r="A484" s="30">
        <v>6</v>
      </c>
      <c r="B484" s="69" t="s">
        <v>114</v>
      </c>
      <c r="C484" s="43" t="s">
        <v>30</v>
      </c>
      <c r="D484" s="30">
        <v>0.625</v>
      </c>
      <c r="E484" s="72">
        <f>'VẬT LIỆU'!D20</f>
        <v>250000</v>
      </c>
      <c r="F484" s="73">
        <f t="shared" si="29"/>
        <v>156250</v>
      </c>
      <c r="G484" s="56"/>
      <c r="H484" s="56"/>
    </row>
    <row r="485" spans="1:8" x14ac:dyDescent="0.3">
      <c r="A485" s="30">
        <v>7</v>
      </c>
      <c r="B485" s="69" t="s">
        <v>115</v>
      </c>
      <c r="C485" s="43" t="s">
        <v>113</v>
      </c>
      <c r="D485" s="30">
        <v>20</v>
      </c>
      <c r="E485" s="72">
        <f>'VẬT LIỆU'!D21</f>
        <v>150000</v>
      </c>
      <c r="F485" s="73">
        <f t="shared" si="29"/>
        <v>3000000</v>
      </c>
      <c r="G485" s="56"/>
      <c r="H485" s="56"/>
    </row>
    <row r="486" spans="1:8" ht="31.5" x14ac:dyDescent="0.3">
      <c r="A486" s="30">
        <v>8</v>
      </c>
      <c r="B486" s="68" t="s">
        <v>127</v>
      </c>
      <c r="C486" s="43" t="s">
        <v>30</v>
      </c>
      <c r="D486" s="30">
        <v>20</v>
      </c>
      <c r="E486" s="72">
        <f>'VẬT LIỆU'!D22</f>
        <v>15000</v>
      </c>
      <c r="F486" s="73">
        <f t="shared" si="29"/>
        <v>300000</v>
      </c>
      <c r="G486" s="56"/>
      <c r="H486" s="56"/>
    </row>
    <row r="487" spans="1:8" x14ac:dyDescent="0.3">
      <c r="A487" s="30">
        <v>9</v>
      </c>
      <c r="B487" s="69" t="s">
        <v>116</v>
      </c>
      <c r="C487" s="43" t="s">
        <v>117</v>
      </c>
      <c r="D487" s="30">
        <v>1</v>
      </c>
      <c r="E487" s="72">
        <f>'VẬT LIỆU'!D23</f>
        <v>50000</v>
      </c>
      <c r="F487" s="73">
        <f t="shared" si="29"/>
        <v>50000</v>
      </c>
      <c r="G487" s="56"/>
      <c r="H487" s="56"/>
    </row>
    <row r="488" spans="1:8" x14ac:dyDescent="0.3">
      <c r="A488" s="30">
        <v>10</v>
      </c>
      <c r="B488" s="69" t="s">
        <v>118</v>
      </c>
      <c r="C488" s="43" t="s">
        <v>30</v>
      </c>
      <c r="D488" s="30">
        <v>0.25</v>
      </c>
      <c r="E488" s="72">
        <f>'VẬT LIỆU'!D24</f>
        <v>60000</v>
      </c>
      <c r="F488" s="73">
        <f t="shared" si="29"/>
        <v>15000</v>
      </c>
      <c r="G488" s="56"/>
      <c r="H488" s="56"/>
    </row>
    <row r="489" spans="1:8" x14ac:dyDescent="0.3">
      <c r="A489" s="30">
        <v>11</v>
      </c>
      <c r="B489" s="69" t="s">
        <v>161</v>
      </c>
      <c r="C489" s="43" t="s">
        <v>30</v>
      </c>
      <c r="D489" s="30">
        <v>0.125</v>
      </c>
      <c r="E489" s="81">
        <f>'VẬT LIỆU'!D32</f>
        <v>30000</v>
      </c>
      <c r="F489" s="73">
        <f t="shared" si="29"/>
        <v>3750</v>
      </c>
      <c r="G489" s="56"/>
      <c r="H489" s="56"/>
    </row>
    <row r="490" spans="1:8" x14ac:dyDescent="0.3">
      <c r="A490" s="30">
        <v>12</v>
      </c>
      <c r="B490" s="75" t="s">
        <v>150</v>
      </c>
      <c r="C490" s="76" t="s">
        <v>30</v>
      </c>
      <c r="D490" s="30">
        <v>0.125</v>
      </c>
      <c r="E490" s="81">
        <f>'VẬT LIỆU'!D30</f>
        <v>1800000</v>
      </c>
      <c r="F490" s="73">
        <f t="shared" si="29"/>
        <v>225000</v>
      </c>
      <c r="G490" s="56"/>
      <c r="H490" s="56"/>
    </row>
    <row r="491" spans="1:8" x14ac:dyDescent="0.3">
      <c r="A491" s="30">
        <v>13</v>
      </c>
      <c r="B491" s="69" t="s">
        <v>51</v>
      </c>
      <c r="C491" s="43" t="s">
        <v>52</v>
      </c>
      <c r="D491" s="30">
        <v>1</v>
      </c>
      <c r="E491" s="81">
        <f>'VẬT LIỆU'!D7</f>
        <v>40000</v>
      </c>
      <c r="F491" s="73">
        <f t="shared" si="29"/>
        <v>40000</v>
      </c>
      <c r="G491" s="56"/>
      <c r="H491" s="56"/>
    </row>
    <row r="492" spans="1:8" x14ac:dyDescent="0.3">
      <c r="A492" s="30">
        <v>14</v>
      </c>
      <c r="B492" s="69" t="s">
        <v>119</v>
      </c>
      <c r="C492" s="43" t="s">
        <v>120</v>
      </c>
      <c r="D492" s="30">
        <v>8</v>
      </c>
      <c r="E492" s="81">
        <f>'VẬT LIỆU'!D25</f>
        <v>15000</v>
      </c>
      <c r="F492" s="73">
        <f t="shared" si="29"/>
        <v>120000</v>
      </c>
      <c r="G492" s="56"/>
      <c r="H492" s="56"/>
    </row>
    <row r="493" spans="1:8" ht="31.5" x14ac:dyDescent="0.3">
      <c r="A493" s="30">
        <v>15</v>
      </c>
      <c r="B493" s="68" t="s">
        <v>121</v>
      </c>
      <c r="C493" s="43" t="s">
        <v>122</v>
      </c>
      <c r="D493" s="30">
        <v>1</v>
      </c>
      <c r="E493" s="81">
        <f>'VẬT LIỆU'!D26</f>
        <v>32000</v>
      </c>
      <c r="F493" s="73">
        <f t="shared" si="29"/>
        <v>32000</v>
      </c>
      <c r="G493" s="56"/>
      <c r="H493" s="56"/>
    </row>
    <row r="494" spans="1:8" x14ac:dyDescent="0.3">
      <c r="A494" s="30">
        <v>16</v>
      </c>
      <c r="B494" s="69" t="s">
        <v>162</v>
      </c>
      <c r="C494" s="43" t="s">
        <v>30</v>
      </c>
      <c r="D494" s="30">
        <v>1</v>
      </c>
      <c r="E494" s="81">
        <f>'VẬT LIỆU'!D33</f>
        <v>75000</v>
      </c>
      <c r="F494" s="73">
        <f t="shared" si="29"/>
        <v>75000</v>
      </c>
      <c r="G494" s="56"/>
      <c r="H494" s="56"/>
    </row>
    <row r="495" spans="1:8" ht="78.75" x14ac:dyDescent="0.3">
      <c r="A495" s="30">
        <v>17</v>
      </c>
      <c r="B495" s="68" t="s">
        <v>125</v>
      </c>
      <c r="C495" s="43" t="s">
        <v>30</v>
      </c>
      <c r="D495" s="30">
        <v>8</v>
      </c>
      <c r="E495" s="81">
        <f>'VẬT LIỆU'!D27</f>
        <v>25000</v>
      </c>
      <c r="F495" s="73">
        <f t="shared" si="29"/>
        <v>200000</v>
      </c>
      <c r="G495" s="56"/>
      <c r="H495" s="56"/>
    </row>
    <row r="496" spans="1:8" x14ac:dyDescent="0.3">
      <c r="A496" s="30">
        <v>18</v>
      </c>
      <c r="B496" s="69" t="s">
        <v>123</v>
      </c>
      <c r="C496" s="43" t="s">
        <v>30</v>
      </c>
      <c r="D496" s="30">
        <v>10</v>
      </c>
      <c r="E496" s="81">
        <f>'VẬT LIỆU'!D28</f>
        <v>1500</v>
      </c>
      <c r="F496" s="73">
        <f t="shared" si="29"/>
        <v>15000</v>
      </c>
      <c r="G496" s="56"/>
      <c r="H496" s="56"/>
    </row>
    <row r="497" spans="1:8" ht="31.5" x14ac:dyDescent="0.3">
      <c r="A497" s="30">
        <v>19</v>
      </c>
      <c r="B497" s="68" t="s">
        <v>164</v>
      </c>
      <c r="C497" s="43" t="s">
        <v>120</v>
      </c>
      <c r="D497" s="30">
        <v>10</v>
      </c>
      <c r="E497" s="81">
        <f>'VẬT LIỆU'!D29</f>
        <v>6000</v>
      </c>
      <c r="F497" s="73">
        <f t="shared" si="29"/>
        <v>60000</v>
      </c>
      <c r="G497" s="56"/>
      <c r="H497" s="56"/>
    </row>
    <row r="498" spans="1:8" x14ac:dyDescent="0.3">
      <c r="A498" s="145" t="s">
        <v>80</v>
      </c>
      <c r="B498" s="145"/>
      <c r="C498" s="145"/>
      <c r="D498" s="145"/>
      <c r="E498" s="145"/>
      <c r="F498" s="73">
        <f>SUM(F479:F497)</f>
        <v>10774750</v>
      </c>
      <c r="G498" s="56"/>
      <c r="H498" s="56"/>
    </row>
    <row r="499" spans="1:8" x14ac:dyDescent="0.3">
      <c r="A499" s="146" t="s">
        <v>81</v>
      </c>
      <c r="B499" s="146"/>
      <c r="C499" s="146"/>
      <c r="D499" s="146"/>
      <c r="E499" s="146"/>
      <c r="F499" s="146"/>
      <c r="G499" s="146"/>
      <c r="H499" s="47">
        <f>H457*0.15</f>
        <v>2125839.6515624998</v>
      </c>
    </row>
    <row r="500" spans="1:8" x14ac:dyDescent="0.3">
      <c r="A500" s="146" t="s">
        <v>82</v>
      </c>
      <c r="B500" s="146"/>
      <c r="C500" s="146"/>
      <c r="D500" s="146"/>
      <c r="E500" s="146"/>
      <c r="F500" s="146"/>
      <c r="G500" s="146"/>
      <c r="H500" s="47">
        <f>H457+H499</f>
        <v>16298103.995312501</v>
      </c>
    </row>
    <row r="502" spans="1:8" x14ac:dyDescent="0.3">
      <c r="A502" s="64">
        <v>9</v>
      </c>
      <c r="B502" s="174" t="s">
        <v>222</v>
      </c>
      <c r="C502" s="162"/>
      <c r="D502" s="162"/>
      <c r="E502" s="162"/>
      <c r="F502" s="162"/>
      <c r="G502" s="162"/>
      <c r="H502" s="163"/>
    </row>
    <row r="503" spans="1:8" x14ac:dyDescent="0.3">
      <c r="A503" s="164" t="s">
        <v>223</v>
      </c>
      <c r="B503" s="165"/>
      <c r="C503" s="165"/>
      <c r="D503" s="165"/>
      <c r="E503" s="165"/>
      <c r="F503" s="165"/>
      <c r="G503" s="165"/>
      <c r="H503" s="166"/>
    </row>
    <row r="504" spans="1:8" x14ac:dyDescent="0.3">
      <c r="A504" s="146" t="s">
        <v>60</v>
      </c>
      <c r="B504" s="146"/>
      <c r="C504" s="146"/>
      <c r="D504" s="146"/>
      <c r="E504" s="146"/>
      <c r="F504" s="146"/>
      <c r="G504" s="146"/>
      <c r="H504" s="47">
        <f>H514+G523+F533</f>
        <v>1645556.2250000001</v>
      </c>
    </row>
    <row r="505" spans="1:8" x14ac:dyDescent="0.3">
      <c r="A505" s="147" t="s">
        <v>61</v>
      </c>
      <c r="B505" s="148"/>
      <c r="C505" s="148"/>
      <c r="D505" s="148"/>
      <c r="E505" s="148"/>
      <c r="F505" s="148"/>
      <c r="G505" s="148"/>
      <c r="H505" s="149"/>
    </row>
    <row r="506" spans="1:8" x14ac:dyDescent="0.3">
      <c r="A506" s="150" t="s">
        <v>62</v>
      </c>
      <c r="B506" s="151"/>
      <c r="C506" s="151"/>
      <c r="D506" s="151"/>
      <c r="E506" s="151"/>
      <c r="F506" s="151"/>
      <c r="G506" s="151"/>
      <c r="H506" s="152"/>
    </row>
    <row r="507" spans="1:8" x14ac:dyDescent="0.3">
      <c r="A507" s="153" t="s">
        <v>0</v>
      </c>
      <c r="B507" s="154" t="s">
        <v>88</v>
      </c>
      <c r="C507" s="153" t="s">
        <v>63</v>
      </c>
      <c r="D507" s="153"/>
      <c r="E507" s="153"/>
      <c r="F507" s="153"/>
      <c r="G507" s="49"/>
      <c r="H507" s="49"/>
    </row>
    <row r="508" spans="1:8" ht="31.5" x14ac:dyDescent="0.3">
      <c r="A508" s="153"/>
      <c r="B508" s="153"/>
      <c r="C508" s="83" t="s">
        <v>87</v>
      </c>
      <c r="D508" s="82" t="s">
        <v>85</v>
      </c>
      <c r="E508" s="82" t="s">
        <v>84</v>
      </c>
      <c r="F508" s="83" t="s">
        <v>86</v>
      </c>
      <c r="G508" s="57" t="s">
        <v>83</v>
      </c>
      <c r="H508" s="49" t="s">
        <v>64</v>
      </c>
    </row>
    <row r="509" spans="1:8" ht="63" x14ac:dyDescent="0.3">
      <c r="A509" s="30">
        <v>1</v>
      </c>
      <c r="B509" s="74" t="s">
        <v>224</v>
      </c>
      <c r="C509" s="30">
        <v>1</v>
      </c>
      <c r="D509" s="30" t="s">
        <v>91</v>
      </c>
      <c r="E509" s="53" t="s">
        <v>225</v>
      </c>
      <c r="F509" s="30">
        <v>0.25</v>
      </c>
      <c r="G509" s="54">
        <f>'NHÂN CÔNG'!G8</f>
        <v>370129.5</v>
      </c>
      <c r="H509" s="54">
        <f>C509*F509*G509</f>
        <v>92532.375</v>
      </c>
    </row>
    <row r="510" spans="1:8" ht="47.25" x14ac:dyDescent="0.3">
      <c r="A510" s="30">
        <v>2</v>
      </c>
      <c r="B510" s="53" t="s">
        <v>226</v>
      </c>
      <c r="C510" s="30">
        <v>2</v>
      </c>
      <c r="D510" s="30" t="s">
        <v>92</v>
      </c>
      <c r="E510" s="53" t="s">
        <v>66</v>
      </c>
      <c r="F510" s="30">
        <v>0.75</v>
      </c>
      <c r="G510" s="54">
        <f>'NHÂN CÔNG'!G7</f>
        <v>333450</v>
      </c>
      <c r="H510" s="54">
        <f t="shared" ref="H510:H512" si="30">C510*F510*G510</f>
        <v>500175</v>
      </c>
    </row>
    <row r="511" spans="1:8" ht="47.25" x14ac:dyDescent="0.3">
      <c r="A511" s="30">
        <v>3</v>
      </c>
      <c r="B511" s="53" t="s">
        <v>227</v>
      </c>
      <c r="C511" s="30">
        <v>2</v>
      </c>
      <c r="D511" s="30" t="s">
        <v>92</v>
      </c>
      <c r="E511" s="53" t="s">
        <v>66</v>
      </c>
      <c r="F511" s="30">
        <v>0.75</v>
      </c>
      <c r="G511" s="54">
        <f>'NHÂN CÔNG'!G7</f>
        <v>333450</v>
      </c>
      <c r="H511" s="54">
        <f t="shared" si="30"/>
        <v>500175</v>
      </c>
    </row>
    <row r="512" spans="1:8" ht="47.25" x14ac:dyDescent="0.3">
      <c r="A512" s="30">
        <v>4</v>
      </c>
      <c r="B512" s="53" t="s">
        <v>228</v>
      </c>
      <c r="C512" s="30">
        <v>1</v>
      </c>
      <c r="D512" s="30" t="s">
        <v>92</v>
      </c>
      <c r="E512" s="53" t="s">
        <v>225</v>
      </c>
      <c r="F512" s="30">
        <v>0.25</v>
      </c>
      <c r="G512" s="54">
        <f>'NHÂN CÔNG'!G8</f>
        <v>370129.5</v>
      </c>
      <c r="H512" s="54">
        <f t="shared" si="30"/>
        <v>92532.375</v>
      </c>
    </row>
    <row r="513" spans="1:8" x14ac:dyDescent="0.3">
      <c r="A513" s="155" t="s">
        <v>68</v>
      </c>
      <c r="B513" s="156"/>
      <c r="C513" s="156"/>
      <c r="D513" s="156"/>
      <c r="E513" s="156"/>
      <c r="F513" s="156"/>
      <c r="G513" s="157"/>
      <c r="H513" s="54">
        <f>SUM(H509:H512)*0.1</f>
        <v>118541.47500000001</v>
      </c>
    </row>
    <row r="514" spans="1:8" x14ac:dyDescent="0.3">
      <c r="A514" s="158" t="s">
        <v>69</v>
      </c>
      <c r="B514" s="158"/>
      <c r="C514" s="158"/>
      <c r="D514" s="158"/>
      <c r="E514" s="158"/>
      <c r="F514" s="158"/>
      <c r="G514" s="159"/>
      <c r="H514" s="55">
        <f>SUM(H509:H513)</f>
        <v>1303956.2250000001</v>
      </c>
    </row>
    <row r="515" spans="1:8" x14ac:dyDescent="0.3">
      <c r="A515" s="144" t="s">
        <v>70</v>
      </c>
      <c r="B515" s="144"/>
      <c r="C515" s="144"/>
      <c r="D515" s="144"/>
      <c r="E515" s="144"/>
      <c r="F515" s="144"/>
      <c r="G515" s="144"/>
      <c r="H515" s="160"/>
    </row>
    <row r="516" spans="1:8" ht="47.25" x14ac:dyDescent="0.3">
      <c r="A516" s="82" t="s">
        <v>0</v>
      </c>
      <c r="B516" s="82" t="s">
        <v>71</v>
      </c>
      <c r="C516" s="83" t="s">
        <v>72</v>
      </c>
      <c r="D516" s="82" t="s">
        <v>32</v>
      </c>
      <c r="E516" s="82" t="s">
        <v>73</v>
      </c>
      <c r="F516" s="57" t="s">
        <v>20</v>
      </c>
      <c r="G516" s="49" t="s">
        <v>64</v>
      </c>
      <c r="H516" s="56"/>
    </row>
    <row r="517" spans="1:8" ht="31.5" x14ac:dyDescent="0.3">
      <c r="A517" s="30">
        <v>1</v>
      </c>
      <c r="B517" s="29" t="s">
        <v>46</v>
      </c>
      <c r="C517" s="53" t="s">
        <v>74</v>
      </c>
      <c r="D517" s="30" t="s">
        <v>75</v>
      </c>
      <c r="E517" s="30">
        <v>2</v>
      </c>
      <c r="F517" s="54">
        <f>'THIẾT BỊ'!F7</f>
        <v>4750</v>
      </c>
      <c r="G517" s="54">
        <f t="shared" ref="G517:G522" si="31">F517*E517</f>
        <v>9500</v>
      </c>
      <c r="H517" s="56"/>
    </row>
    <row r="518" spans="1:8" ht="31.5" x14ac:dyDescent="0.3">
      <c r="A518" s="30">
        <v>2</v>
      </c>
      <c r="B518" s="29" t="s">
        <v>3</v>
      </c>
      <c r="C518" s="53" t="s">
        <v>74</v>
      </c>
      <c r="D518" s="30" t="s">
        <v>75</v>
      </c>
      <c r="E518" s="30">
        <v>1.75</v>
      </c>
      <c r="F518" s="54">
        <f>'THIẾT BỊ'!F8</f>
        <v>12000</v>
      </c>
      <c r="G518" s="54">
        <f t="shared" si="31"/>
        <v>21000</v>
      </c>
      <c r="H518" s="56"/>
    </row>
    <row r="519" spans="1:8" ht="31.5" x14ac:dyDescent="0.3">
      <c r="A519" s="30">
        <v>3</v>
      </c>
      <c r="B519" s="29" t="s">
        <v>139</v>
      </c>
      <c r="C519" s="53" t="s">
        <v>74</v>
      </c>
      <c r="D519" s="30" t="s">
        <v>75</v>
      </c>
      <c r="E519" s="30">
        <v>0.25</v>
      </c>
      <c r="F519" s="54">
        <f>'THIẾT BỊ'!F20</f>
        <v>14400</v>
      </c>
      <c r="G519" s="54">
        <f t="shared" si="31"/>
        <v>3600</v>
      </c>
      <c r="H519" s="56"/>
    </row>
    <row r="520" spans="1:8" ht="47.25" x14ac:dyDescent="0.3">
      <c r="A520" s="30">
        <v>4</v>
      </c>
      <c r="B520" s="29" t="s">
        <v>47</v>
      </c>
      <c r="C520" s="53" t="s">
        <v>76</v>
      </c>
      <c r="D520" s="30" t="s">
        <v>75</v>
      </c>
      <c r="E520" s="30">
        <v>0.125</v>
      </c>
      <c r="F520" s="54">
        <f>'THIẾT BỊ'!F9</f>
        <v>8000</v>
      </c>
      <c r="G520" s="54">
        <f t="shared" si="31"/>
        <v>1000</v>
      </c>
      <c r="H520" s="56"/>
    </row>
    <row r="521" spans="1:8" ht="31.5" x14ac:dyDescent="0.3">
      <c r="A521" s="30">
        <v>5</v>
      </c>
      <c r="B521" s="29" t="s">
        <v>48</v>
      </c>
      <c r="C521" s="53" t="s">
        <v>74</v>
      </c>
      <c r="D521" s="30" t="s">
        <v>38</v>
      </c>
      <c r="E521" s="30">
        <v>0.125</v>
      </c>
      <c r="F521" s="54">
        <f>'THIẾT BỊ'!F10</f>
        <v>72000</v>
      </c>
      <c r="G521" s="54">
        <f t="shared" si="31"/>
        <v>9000</v>
      </c>
      <c r="H521" s="56"/>
    </row>
    <row r="522" spans="1:8" ht="31.5" x14ac:dyDescent="0.3">
      <c r="A522" s="30">
        <v>6</v>
      </c>
      <c r="B522" s="63" t="s">
        <v>49</v>
      </c>
      <c r="C522" s="53" t="s">
        <v>74</v>
      </c>
      <c r="D522" s="30" t="s">
        <v>38</v>
      </c>
      <c r="E522" s="30">
        <v>0.125</v>
      </c>
      <c r="F522" s="54">
        <f>'THIẾT BỊ'!F11</f>
        <v>4000</v>
      </c>
      <c r="G522" s="54">
        <f t="shared" si="31"/>
        <v>500</v>
      </c>
      <c r="H522" s="56"/>
    </row>
    <row r="523" spans="1:8" x14ac:dyDescent="0.3">
      <c r="A523" s="141" t="s">
        <v>77</v>
      </c>
      <c r="B523" s="142"/>
      <c r="C523" s="142"/>
      <c r="D523" s="142"/>
      <c r="E523" s="142"/>
      <c r="F523" s="143"/>
      <c r="G523" s="55">
        <f>SUM(G517:G522)</f>
        <v>44600</v>
      </c>
      <c r="H523" s="56"/>
    </row>
    <row r="524" spans="1:8" x14ac:dyDescent="0.3">
      <c r="A524" s="144" t="s">
        <v>78</v>
      </c>
      <c r="B524" s="144"/>
      <c r="C524" s="144"/>
      <c r="D524" s="144"/>
      <c r="E524" s="144"/>
      <c r="F524" s="144"/>
      <c r="G524" s="56"/>
      <c r="H524" s="56"/>
    </row>
    <row r="525" spans="1:8" x14ac:dyDescent="0.3">
      <c r="A525" s="82" t="s">
        <v>0</v>
      </c>
      <c r="B525" s="66" t="s">
        <v>79</v>
      </c>
      <c r="C525" s="66" t="s">
        <v>32</v>
      </c>
      <c r="D525" s="66" t="s">
        <v>73</v>
      </c>
      <c r="E525" s="66" t="s">
        <v>16</v>
      </c>
      <c r="F525" s="67" t="s">
        <v>64</v>
      </c>
      <c r="G525" s="56"/>
      <c r="H525" s="56"/>
    </row>
    <row r="526" spans="1:8" x14ac:dyDescent="0.3">
      <c r="A526" s="30">
        <v>1</v>
      </c>
      <c r="B526" s="44" t="s">
        <v>51</v>
      </c>
      <c r="C526" s="43" t="s">
        <v>52</v>
      </c>
      <c r="D526" s="30">
        <v>1</v>
      </c>
      <c r="E526" s="45">
        <f>'VẬT LIỆU'!D7</f>
        <v>40000</v>
      </c>
      <c r="F526" s="48">
        <f>E526*D526</f>
        <v>40000</v>
      </c>
      <c r="G526" s="56"/>
      <c r="H526" s="56"/>
    </row>
    <row r="527" spans="1:8" x14ac:dyDescent="0.3">
      <c r="A527" s="30">
        <v>2</v>
      </c>
      <c r="B527" s="44" t="s">
        <v>39</v>
      </c>
      <c r="C527" s="43" t="s">
        <v>5</v>
      </c>
      <c r="D527" s="30">
        <v>0.5</v>
      </c>
      <c r="E527" s="45">
        <f>'VẬT LIỆU'!D8</f>
        <v>90000</v>
      </c>
      <c r="F527" s="48">
        <f t="shared" ref="F527:F531" si="32">E527*D527</f>
        <v>45000</v>
      </c>
      <c r="G527" s="56"/>
      <c r="H527" s="56"/>
    </row>
    <row r="528" spans="1:8" x14ac:dyDescent="0.3">
      <c r="A528" s="30">
        <v>3</v>
      </c>
      <c r="B528" s="44" t="s">
        <v>53</v>
      </c>
      <c r="C528" s="43" t="s">
        <v>6</v>
      </c>
      <c r="D528" s="30">
        <v>0.05</v>
      </c>
      <c r="E528" s="45">
        <f>'VẬT LIỆU'!D9</f>
        <v>800000</v>
      </c>
      <c r="F528" s="48">
        <f t="shared" si="32"/>
        <v>40000</v>
      </c>
      <c r="G528" s="56"/>
      <c r="H528" s="56"/>
    </row>
    <row r="529" spans="1:8" x14ac:dyDescent="0.3">
      <c r="A529" s="30">
        <v>4</v>
      </c>
      <c r="B529" s="44" t="s">
        <v>54</v>
      </c>
      <c r="C529" s="43" t="s">
        <v>6</v>
      </c>
      <c r="D529" s="30">
        <v>0.02</v>
      </c>
      <c r="E529" s="45">
        <f>'VẬT LIỆU'!D10</f>
        <v>1200000</v>
      </c>
      <c r="F529" s="48">
        <f t="shared" si="32"/>
        <v>24000</v>
      </c>
      <c r="G529" s="56"/>
      <c r="H529" s="56"/>
    </row>
    <row r="530" spans="1:8" x14ac:dyDescent="0.3">
      <c r="A530" s="30">
        <v>5</v>
      </c>
      <c r="B530" s="44" t="s">
        <v>55</v>
      </c>
      <c r="C530" s="43" t="s">
        <v>6</v>
      </c>
      <c r="D530" s="30">
        <v>0.4</v>
      </c>
      <c r="E530" s="45">
        <f>'VẬT LIỆU'!D11</f>
        <v>120000</v>
      </c>
      <c r="F530" s="48">
        <f t="shared" si="32"/>
        <v>48000</v>
      </c>
      <c r="G530" s="56"/>
      <c r="H530" s="56"/>
    </row>
    <row r="531" spans="1:8" x14ac:dyDescent="0.3">
      <c r="A531" s="30">
        <v>6</v>
      </c>
      <c r="B531" s="44" t="s">
        <v>56</v>
      </c>
      <c r="C531" s="43" t="s">
        <v>30</v>
      </c>
      <c r="D531" s="30">
        <v>2</v>
      </c>
      <c r="E531" s="45">
        <f>'VẬT LIỆU'!D12</f>
        <v>50000</v>
      </c>
      <c r="F531" s="48">
        <f t="shared" si="32"/>
        <v>100000</v>
      </c>
      <c r="G531" s="56"/>
      <c r="H531" s="56"/>
    </row>
    <row r="532" spans="1:8" x14ac:dyDescent="0.3">
      <c r="A532" s="30">
        <v>7</v>
      </c>
      <c r="B532" s="183" t="s">
        <v>57</v>
      </c>
      <c r="C532" s="184"/>
      <c r="D532" s="30" t="s">
        <v>58</v>
      </c>
      <c r="E532" s="45"/>
      <c r="F532" s="48"/>
      <c r="G532" s="56"/>
      <c r="H532" s="56"/>
    </row>
    <row r="533" spans="1:8" x14ac:dyDescent="0.3">
      <c r="A533" s="145" t="s">
        <v>80</v>
      </c>
      <c r="B533" s="145"/>
      <c r="C533" s="145"/>
      <c r="D533" s="145"/>
      <c r="E533" s="145"/>
      <c r="F533" s="55">
        <f>SUM(F526:F532)</f>
        <v>297000</v>
      </c>
      <c r="G533" s="56"/>
      <c r="H533" s="56"/>
    </row>
    <row r="534" spans="1:8" x14ac:dyDescent="0.3">
      <c r="A534" s="146" t="s">
        <v>81</v>
      </c>
      <c r="B534" s="146"/>
      <c r="C534" s="146"/>
      <c r="D534" s="146"/>
      <c r="E534" s="146"/>
      <c r="F534" s="146"/>
      <c r="G534" s="146"/>
      <c r="H534" s="47">
        <f>H504*0.15</f>
        <v>246833.43375</v>
      </c>
    </row>
    <row r="535" spans="1:8" x14ac:dyDescent="0.3">
      <c r="A535" s="146" t="s">
        <v>82</v>
      </c>
      <c r="B535" s="146"/>
      <c r="C535" s="146"/>
      <c r="D535" s="146"/>
      <c r="E535" s="146"/>
      <c r="F535" s="146"/>
      <c r="G535" s="146"/>
      <c r="H535" s="47">
        <f>H504+H534</f>
        <v>1892389.6587500002</v>
      </c>
    </row>
    <row r="537" spans="1:8" x14ac:dyDescent="0.3">
      <c r="A537" s="89">
        <v>10</v>
      </c>
      <c r="B537" s="174" t="s">
        <v>230</v>
      </c>
      <c r="C537" s="162"/>
      <c r="D537" s="162"/>
      <c r="E537" s="162"/>
      <c r="F537" s="162"/>
      <c r="G537" s="162"/>
      <c r="H537" s="163"/>
    </row>
    <row r="538" spans="1:8" x14ac:dyDescent="0.3">
      <c r="A538" s="164" t="s">
        <v>229</v>
      </c>
      <c r="B538" s="165"/>
      <c r="C538" s="165"/>
      <c r="D538" s="165"/>
      <c r="E538" s="165"/>
      <c r="F538" s="165"/>
      <c r="G538" s="165"/>
      <c r="H538" s="166"/>
    </row>
    <row r="539" spans="1:8" x14ac:dyDescent="0.3">
      <c r="A539" s="146" t="s">
        <v>60</v>
      </c>
      <c r="B539" s="146"/>
      <c r="C539" s="146"/>
      <c r="D539" s="146"/>
      <c r="E539" s="146"/>
      <c r="F539" s="146"/>
      <c r="G539" s="146"/>
      <c r="H539" s="47">
        <f>H549+G563+F587</f>
        <v>17789009.5625</v>
      </c>
    </row>
    <row r="540" spans="1:8" x14ac:dyDescent="0.3">
      <c r="A540" s="147" t="s">
        <v>61</v>
      </c>
      <c r="B540" s="148"/>
      <c r="C540" s="148"/>
      <c r="D540" s="148"/>
      <c r="E540" s="148"/>
      <c r="F540" s="148"/>
      <c r="G540" s="148"/>
      <c r="H540" s="149"/>
    </row>
    <row r="541" spans="1:8" x14ac:dyDescent="0.3">
      <c r="A541" s="150" t="s">
        <v>62</v>
      </c>
      <c r="B541" s="151"/>
      <c r="C541" s="151"/>
      <c r="D541" s="151"/>
      <c r="E541" s="151"/>
      <c r="F541" s="151"/>
      <c r="G541" s="151"/>
      <c r="H541" s="152"/>
    </row>
    <row r="542" spans="1:8" x14ac:dyDescent="0.3">
      <c r="A542" s="153" t="s">
        <v>0</v>
      </c>
      <c r="B542" s="154" t="s">
        <v>88</v>
      </c>
      <c r="C542" s="153" t="s">
        <v>63</v>
      </c>
      <c r="D542" s="153"/>
      <c r="E542" s="153"/>
      <c r="F542" s="153"/>
      <c r="G542" s="49"/>
      <c r="H542" s="49"/>
    </row>
    <row r="543" spans="1:8" ht="31.5" x14ac:dyDescent="0.3">
      <c r="A543" s="153"/>
      <c r="B543" s="153"/>
      <c r="C543" s="83" t="s">
        <v>87</v>
      </c>
      <c r="D543" s="82" t="s">
        <v>85</v>
      </c>
      <c r="E543" s="82" t="s">
        <v>84</v>
      </c>
      <c r="F543" s="83" t="s">
        <v>86</v>
      </c>
      <c r="G543" s="57" t="s">
        <v>83</v>
      </c>
      <c r="H543" s="49" t="s">
        <v>64</v>
      </c>
    </row>
    <row r="544" spans="1:8" ht="47.25" x14ac:dyDescent="0.3">
      <c r="A544" s="170">
        <v>1</v>
      </c>
      <c r="B544" s="172" t="s">
        <v>90</v>
      </c>
      <c r="C544" s="30">
        <v>1</v>
      </c>
      <c r="D544" s="58" t="s">
        <v>166</v>
      </c>
      <c r="E544" s="53" t="s">
        <v>66</v>
      </c>
      <c r="F544" s="30">
        <v>0.125</v>
      </c>
      <c r="G544" s="54">
        <f>'NHÂN CÔNG'!G7</f>
        <v>333450</v>
      </c>
      <c r="H544" s="54">
        <f>C544*F544*G544</f>
        <v>41681.25</v>
      </c>
    </row>
    <row r="545" spans="1:8" ht="47.25" x14ac:dyDescent="0.3">
      <c r="A545" s="171"/>
      <c r="B545" s="173"/>
      <c r="C545" s="30">
        <v>5</v>
      </c>
      <c r="D545" s="30" t="s">
        <v>92</v>
      </c>
      <c r="E545" s="53" t="s">
        <v>93</v>
      </c>
      <c r="F545" s="30">
        <v>0.75</v>
      </c>
      <c r="G545" s="54">
        <f>'NHÂN CÔNG'!G6</f>
        <v>296770.5</v>
      </c>
      <c r="H545" s="54">
        <f t="shared" ref="H545:H547" si="33">C545*F545*G545</f>
        <v>1112889.375</v>
      </c>
    </row>
    <row r="546" spans="1:8" ht="47.25" x14ac:dyDescent="0.3">
      <c r="A546" s="170">
        <v>2</v>
      </c>
      <c r="B546" s="172" t="s">
        <v>94</v>
      </c>
      <c r="C546" s="30">
        <v>1</v>
      </c>
      <c r="D546" s="58" t="s">
        <v>165</v>
      </c>
      <c r="E546" s="53" t="s">
        <v>66</v>
      </c>
      <c r="F546" s="30">
        <v>0.5</v>
      </c>
      <c r="G546" s="54">
        <f>'NHÂN CÔNG'!G7</f>
        <v>333450</v>
      </c>
      <c r="H546" s="54">
        <f t="shared" si="33"/>
        <v>166725</v>
      </c>
    </row>
    <row r="547" spans="1:8" ht="47.25" x14ac:dyDescent="0.3">
      <c r="A547" s="171"/>
      <c r="B547" s="173"/>
      <c r="C547" s="30">
        <v>5</v>
      </c>
      <c r="D547" s="30" t="s">
        <v>92</v>
      </c>
      <c r="E547" s="53" t="s">
        <v>93</v>
      </c>
      <c r="F547" s="30">
        <v>2.5</v>
      </c>
      <c r="G547" s="54">
        <f>'NHÂN CÔNG'!G6</f>
        <v>296770.5</v>
      </c>
      <c r="H547" s="54">
        <f t="shared" si="33"/>
        <v>3709631.25</v>
      </c>
    </row>
    <row r="548" spans="1:8" x14ac:dyDescent="0.3">
      <c r="A548" s="155" t="s">
        <v>68</v>
      </c>
      <c r="B548" s="156"/>
      <c r="C548" s="156"/>
      <c r="D548" s="156"/>
      <c r="E548" s="156"/>
      <c r="F548" s="156"/>
      <c r="G548" s="157"/>
      <c r="H548" s="54">
        <f>SUM(H544:H547)*0.1</f>
        <v>503092.6875</v>
      </c>
    </row>
    <row r="549" spans="1:8" x14ac:dyDescent="0.3">
      <c r="A549" s="158" t="s">
        <v>69</v>
      </c>
      <c r="B549" s="158"/>
      <c r="C549" s="158"/>
      <c r="D549" s="158"/>
      <c r="E549" s="158"/>
      <c r="F549" s="158"/>
      <c r="G549" s="159"/>
      <c r="H549" s="55">
        <f>SUM(H544:H548)</f>
        <v>5534019.5625</v>
      </c>
    </row>
    <row r="550" spans="1:8" x14ac:dyDescent="0.3">
      <c r="A550" s="144" t="s">
        <v>70</v>
      </c>
      <c r="B550" s="144"/>
      <c r="C550" s="144"/>
      <c r="D550" s="144"/>
      <c r="E550" s="144"/>
      <c r="F550" s="144"/>
      <c r="G550" s="144"/>
      <c r="H550" s="160"/>
    </row>
    <row r="551" spans="1:8" ht="47.25" x14ac:dyDescent="0.3">
      <c r="A551" s="82" t="s">
        <v>0</v>
      </c>
      <c r="B551" s="82" t="s">
        <v>71</v>
      </c>
      <c r="C551" s="83" t="s">
        <v>72</v>
      </c>
      <c r="D551" s="82" t="s">
        <v>32</v>
      </c>
      <c r="E551" s="82" t="s">
        <v>73</v>
      </c>
      <c r="F551" s="57" t="s">
        <v>20</v>
      </c>
      <c r="G551" s="49" t="s">
        <v>64</v>
      </c>
      <c r="H551" s="56"/>
    </row>
    <row r="552" spans="1:8" ht="31.5" x14ac:dyDescent="0.3">
      <c r="A552" s="30">
        <v>1</v>
      </c>
      <c r="B552" s="29" t="s">
        <v>97</v>
      </c>
      <c r="C552" s="53" t="s">
        <v>74</v>
      </c>
      <c r="D552" s="30" t="s">
        <v>75</v>
      </c>
      <c r="E552" s="30">
        <v>3.75</v>
      </c>
      <c r="F552" s="54">
        <f>'THIẾT BỊ'!F12</f>
        <v>1500</v>
      </c>
      <c r="G552" s="54">
        <f t="shared" ref="G552:G562" si="34">F552*E552</f>
        <v>5625</v>
      </c>
      <c r="H552" s="56"/>
    </row>
    <row r="553" spans="1:8" ht="78.75" x14ac:dyDescent="0.3">
      <c r="A553" s="30">
        <v>2</v>
      </c>
      <c r="B553" s="38" t="s">
        <v>218</v>
      </c>
      <c r="C553" s="53" t="s">
        <v>101</v>
      </c>
      <c r="D553" s="30" t="s">
        <v>75</v>
      </c>
      <c r="E553" s="30">
        <v>0.5</v>
      </c>
      <c r="F553" s="54">
        <f>'THIẾT BỊ'!F14</f>
        <v>27500</v>
      </c>
      <c r="G553" s="54">
        <f t="shared" si="34"/>
        <v>13750</v>
      </c>
      <c r="H553" s="56"/>
    </row>
    <row r="554" spans="1:8" ht="94.5" x14ac:dyDescent="0.3">
      <c r="A554" s="30">
        <v>3</v>
      </c>
      <c r="B554" s="38" t="s">
        <v>148</v>
      </c>
      <c r="C554" s="53" t="s">
        <v>103</v>
      </c>
      <c r="D554" s="30" t="s">
        <v>38</v>
      </c>
      <c r="E554" s="30">
        <v>0.5</v>
      </c>
      <c r="F554" s="54">
        <f>'THIẾT BỊ'!F15</f>
        <v>125000</v>
      </c>
      <c r="G554" s="54">
        <f t="shared" si="34"/>
        <v>62500</v>
      </c>
      <c r="H554" s="56"/>
    </row>
    <row r="555" spans="1:8" ht="94.5" x14ac:dyDescent="0.3">
      <c r="A555" s="30">
        <v>4</v>
      </c>
      <c r="B555" s="38" t="s">
        <v>108</v>
      </c>
      <c r="C555" s="53" t="s">
        <v>104</v>
      </c>
      <c r="D555" s="30" t="s">
        <v>38</v>
      </c>
      <c r="E555" s="30">
        <v>0.5</v>
      </c>
      <c r="F555" s="54">
        <f>'THIẾT BỊ'!F16</f>
        <v>2000</v>
      </c>
      <c r="G555" s="54">
        <f t="shared" si="34"/>
        <v>1000</v>
      </c>
      <c r="H555" s="56"/>
    </row>
    <row r="556" spans="1:8" ht="31.5" x14ac:dyDescent="0.3">
      <c r="A556" s="30">
        <v>5</v>
      </c>
      <c r="B556" s="29" t="s">
        <v>105</v>
      </c>
      <c r="C556" s="53" t="s">
        <v>74</v>
      </c>
      <c r="D556" s="30" t="s">
        <v>38</v>
      </c>
      <c r="E556" s="30">
        <v>0.5</v>
      </c>
      <c r="F556" s="54">
        <f>'THIẾT BỊ'!F17</f>
        <v>1750</v>
      </c>
      <c r="G556" s="54">
        <f t="shared" si="34"/>
        <v>875</v>
      </c>
      <c r="H556" s="56"/>
    </row>
    <row r="557" spans="1:8" ht="31.5" x14ac:dyDescent="0.3">
      <c r="A557" s="30">
        <v>6</v>
      </c>
      <c r="B557" s="38" t="s">
        <v>106</v>
      </c>
      <c r="C557" s="53" t="s">
        <v>74</v>
      </c>
      <c r="D557" s="30" t="s">
        <v>38</v>
      </c>
      <c r="E557" s="30">
        <v>0.5</v>
      </c>
      <c r="F557" s="54">
        <f>'THIẾT BỊ'!F18</f>
        <v>2000</v>
      </c>
      <c r="G557" s="54">
        <f t="shared" si="34"/>
        <v>1000</v>
      </c>
      <c r="H557" s="56"/>
    </row>
    <row r="558" spans="1:8" ht="31.5" x14ac:dyDescent="0.3">
      <c r="A558" s="30">
        <v>7</v>
      </c>
      <c r="B558" s="38" t="s">
        <v>107</v>
      </c>
      <c r="C558" s="53" t="s">
        <v>74</v>
      </c>
      <c r="D558" s="30" t="s">
        <v>38</v>
      </c>
      <c r="E558" s="30">
        <v>0.5</v>
      </c>
      <c r="F558" s="54">
        <f>'THIẾT BỊ'!F19</f>
        <v>1250</v>
      </c>
      <c r="G558" s="54">
        <f t="shared" si="34"/>
        <v>625</v>
      </c>
      <c r="H558" s="56"/>
    </row>
    <row r="559" spans="1:8" ht="31.5" x14ac:dyDescent="0.3">
      <c r="A559" s="30">
        <v>8</v>
      </c>
      <c r="B559" s="38" t="s">
        <v>231</v>
      </c>
      <c r="C559" s="53" t="s">
        <v>74</v>
      </c>
      <c r="D559" s="30" t="s">
        <v>38</v>
      </c>
      <c r="E559" s="30">
        <v>0.5</v>
      </c>
      <c r="F559" s="54">
        <f>'THIẾT BỊ'!F44</f>
        <v>30</v>
      </c>
      <c r="G559" s="54">
        <f t="shared" si="34"/>
        <v>15</v>
      </c>
      <c r="H559" s="56"/>
    </row>
    <row r="560" spans="1:8" ht="31.5" x14ac:dyDescent="0.3">
      <c r="A560" s="30">
        <v>9</v>
      </c>
      <c r="B560" s="38" t="s">
        <v>155</v>
      </c>
      <c r="C560" s="53" t="s">
        <v>74</v>
      </c>
      <c r="D560" s="30" t="s">
        <v>38</v>
      </c>
      <c r="E560" s="30">
        <v>0.5</v>
      </c>
      <c r="F560" s="54">
        <f>'THIẾT BỊ'!F28</f>
        <v>1500</v>
      </c>
      <c r="G560" s="54">
        <f t="shared" si="34"/>
        <v>750</v>
      </c>
      <c r="H560" s="56"/>
    </row>
    <row r="561" spans="1:8" ht="31.5" x14ac:dyDescent="0.3">
      <c r="A561" s="30">
        <v>10</v>
      </c>
      <c r="B561" s="38" t="s">
        <v>156</v>
      </c>
      <c r="C561" s="53" t="s">
        <v>74</v>
      </c>
      <c r="D561" s="30" t="s">
        <v>38</v>
      </c>
      <c r="E561" s="30">
        <v>0.5</v>
      </c>
      <c r="F561" s="54">
        <f>'THIẾT BỊ'!F29</f>
        <v>2450</v>
      </c>
      <c r="G561" s="54">
        <f t="shared" si="34"/>
        <v>1225</v>
      </c>
      <c r="H561" s="56"/>
    </row>
    <row r="562" spans="1:8" ht="31.5" x14ac:dyDescent="0.3">
      <c r="A562" s="30">
        <v>11</v>
      </c>
      <c r="B562" s="38" t="s">
        <v>157</v>
      </c>
      <c r="C562" s="53" t="s">
        <v>74</v>
      </c>
      <c r="D562" s="30" t="s">
        <v>38</v>
      </c>
      <c r="E562" s="30">
        <v>0.5</v>
      </c>
      <c r="F562" s="54">
        <f>'THIẾT BỊ'!F30</f>
        <v>2750</v>
      </c>
      <c r="G562" s="54">
        <f t="shared" si="34"/>
        <v>1375</v>
      </c>
      <c r="H562" s="56"/>
    </row>
    <row r="563" spans="1:8" x14ac:dyDescent="0.3">
      <c r="A563" s="141" t="s">
        <v>77</v>
      </c>
      <c r="B563" s="142"/>
      <c r="C563" s="142"/>
      <c r="D563" s="142"/>
      <c r="E563" s="142"/>
      <c r="F563" s="143"/>
      <c r="G563" s="55">
        <f>SUM(G552:G562)</f>
        <v>88740</v>
      </c>
      <c r="H563" s="56"/>
    </row>
    <row r="564" spans="1:8" x14ac:dyDescent="0.3">
      <c r="A564" s="144" t="s">
        <v>78</v>
      </c>
      <c r="B564" s="144"/>
      <c r="C564" s="144"/>
      <c r="D564" s="144"/>
      <c r="E564" s="144"/>
      <c r="F564" s="144"/>
      <c r="G564" s="56"/>
      <c r="H564" s="56"/>
    </row>
    <row r="565" spans="1:8" x14ac:dyDescent="0.3">
      <c r="A565" s="82" t="s">
        <v>0</v>
      </c>
      <c r="B565" s="66" t="s">
        <v>79</v>
      </c>
      <c r="C565" s="66" t="s">
        <v>32</v>
      </c>
      <c r="D565" s="66" t="s">
        <v>73</v>
      </c>
      <c r="E565" s="66" t="s">
        <v>16</v>
      </c>
      <c r="F565" s="67" t="s">
        <v>64</v>
      </c>
      <c r="G565" s="56"/>
      <c r="H565" s="56"/>
    </row>
    <row r="566" spans="1:8" ht="47.25" x14ac:dyDescent="0.3">
      <c r="A566" s="30">
        <v>1</v>
      </c>
      <c r="B566" s="68" t="s">
        <v>130</v>
      </c>
      <c r="C566" s="43" t="s">
        <v>109</v>
      </c>
      <c r="D566" s="30">
        <v>6</v>
      </c>
      <c r="E566" s="72">
        <f>'VẬT LIỆU'!D14</f>
        <v>260000</v>
      </c>
      <c r="F566" s="73">
        <f>E566*D566</f>
        <v>1560000</v>
      </c>
      <c r="G566" s="56"/>
      <c r="H566" s="56"/>
    </row>
    <row r="567" spans="1:8" ht="31.5" x14ac:dyDescent="0.3">
      <c r="A567" s="30">
        <v>2</v>
      </c>
      <c r="B567" s="68" t="s">
        <v>129</v>
      </c>
      <c r="C567" s="43" t="s">
        <v>113</v>
      </c>
      <c r="D567" s="30">
        <v>6</v>
      </c>
      <c r="E567" s="72">
        <f>'VẬT LIỆU'!D17</f>
        <v>600000</v>
      </c>
      <c r="F567" s="73">
        <f t="shared" ref="F567:F586" si="35">E567*D567</f>
        <v>3600000</v>
      </c>
      <c r="G567" s="56"/>
      <c r="H567" s="56"/>
    </row>
    <row r="568" spans="1:8" ht="49.5" customHeight="1" x14ac:dyDescent="0.3">
      <c r="A568" s="30">
        <v>3</v>
      </c>
      <c r="B568" s="68" t="s">
        <v>110</v>
      </c>
      <c r="C568" s="43" t="s">
        <v>111</v>
      </c>
      <c r="D568" s="30">
        <v>12</v>
      </c>
      <c r="E568" s="81">
        <f>'VẬT LIỆU'!D15</f>
        <v>164000</v>
      </c>
      <c r="F568" s="73">
        <f t="shared" si="35"/>
        <v>1968000</v>
      </c>
      <c r="G568" s="56"/>
      <c r="H568" s="56"/>
    </row>
    <row r="569" spans="1:8" ht="30.75" customHeight="1" x14ac:dyDescent="0.3">
      <c r="A569" s="30">
        <v>4</v>
      </c>
      <c r="B569" s="68" t="s">
        <v>112</v>
      </c>
      <c r="C569" s="43" t="s">
        <v>111</v>
      </c>
      <c r="D569" s="30">
        <v>0.75</v>
      </c>
      <c r="E569" s="72">
        <f>'VẬT LIỆU'!D16</f>
        <v>370000</v>
      </c>
      <c r="F569" s="73">
        <f t="shared" si="35"/>
        <v>277500</v>
      </c>
      <c r="G569" s="56"/>
      <c r="H569" s="56"/>
    </row>
    <row r="570" spans="1:8" ht="31.5" x14ac:dyDescent="0.3">
      <c r="A570" s="30">
        <v>5</v>
      </c>
      <c r="B570" s="68" t="s">
        <v>128</v>
      </c>
      <c r="C570" s="43" t="s">
        <v>113</v>
      </c>
      <c r="D570" s="30">
        <v>0.75</v>
      </c>
      <c r="E570" s="72">
        <f>'VẬT LIỆU'!D19</f>
        <v>300000</v>
      </c>
      <c r="F570" s="73">
        <f t="shared" si="35"/>
        <v>225000</v>
      </c>
      <c r="G570" s="56"/>
      <c r="H570" s="56"/>
    </row>
    <row r="571" spans="1:8" x14ac:dyDescent="0.3">
      <c r="A571" s="30">
        <v>6</v>
      </c>
      <c r="B571" s="69" t="s">
        <v>114</v>
      </c>
      <c r="C571" s="43" t="s">
        <v>30</v>
      </c>
      <c r="D571" s="30">
        <v>0.75</v>
      </c>
      <c r="E571" s="72">
        <f>'VẬT LIỆU'!D20</f>
        <v>250000</v>
      </c>
      <c r="F571" s="73">
        <f t="shared" si="35"/>
        <v>187500</v>
      </c>
      <c r="G571" s="56"/>
      <c r="H571" s="56"/>
    </row>
    <row r="572" spans="1:8" x14ac:dyDescent="0.3">
      <c r="A572" s="30">
        <v>7</v>
      </c>
      <c r="B572" s="69" t="s">
        <v>115</v>
      </c>
      <c r="C572" s="43" t="s">
        <v>113</v>
      </c>
      <c r="D572" s="30">
        <v>20</v>
      </c>
      <c r="E572" s="72">
        <f>'VẬT LIỆU'!D21</f>
        <v>150000</v>
      </c>
      <c r="F572" s="73">
        <f t="shared" si="35"/>
        <v>3000000</v>
      </c>
      <c r="G572" s="56"/>
      <c r="H572" s="56"/>
    </row>
    <row r="573" spans="1:8" ht="31.5" x14ac:dyDescent="0.3">
      <c r="A573" s="30">
        <v>8</v>
      </c>
      <c r="B573" s="68" t="s">
        <v>127</v>
      </c>
      <c r="C573" s="43" t="s">
        <v>30</v>
      </c>
      <c r="D573" s="30">
        <v>20</v>
      </c>
      <c r="E573" s="72">
        <f>'VẬT LIỆU'!D22</f>
        <v>15000</v>
      </c>
      <c r="F573" s="73">
        <f t="shared" si="35"/>
        <v>300000</v>
      </c>
      <c r="G573" s="56"/>
      <c r="H573" s="56"/>
    </row>
    <row r="574" spans="1:8" x14ac:dyDescent="0.3">
      <c r="A574" s="30">
        <v>9</v>
      </c>
      <c r="B574" s="69" t="s">
        <v>232</v>
      </c>
      <c r="C574" s="43" t="s">
        <v>117</v>
      </c>
      <c r="D574" s="30">
        <v>1</v>
      </c>
      <c r="E574" s="72">
        <f>'VẬT LIỆU'!D23</f>
        <v>50000</v>
      </c>
      <c r="F574" s="73">
        <f t="shared" si="35"/>
        <v>50000</v>
      </c>
      <c r="G574" s="56"/>
      <c r="H574" s="56"/>
    </row>
    <row r="575" spans="1:8" x14ac:dyDescent="0.3">
      <c r="A575" s="30">
        <v>10</v>
      </c>
      <c r="B575" s="69" t="s">
        <v>118</v>
      </c>
      <c r="C575" s="43" t="s">
        <v>30</v>
      </c>
      <c r="D575" s="30">
        <v>0.25</v>
      </c>
      <c r="E575" s="72">
        <f>'VẬT LIỆU'!D24</f>
        <v>60000</v>
      </c>
      <c r="F575" s="73">
        <f t="shared" si="35"/>
        <v>15000</v>
      </c>
      <c r="G575" s="56"/>
      <c r="H575" s="56"/>
    </row>
    <row r="576" spans="1:8" x14ac:dyDescent="0.3">
      <c r="A576" s="30">
        <v>11</v>
      </c>
      <c r="B576" s="69" t="s">
        <v>160</v>
      </c>
      <c r="C576" s="43"/>
      <c r="D576" s="30">
        <v>0.125</v>
      </c>
      <c r="E576" s="81">
        <f>'VẬT LIỆU'!D31</f>
        <v>60000</v>
      </c>
      <c r="F576" s="73">
        <f t="shared" si="35"/>
        <v>7500</v>
      </c>
      <c r="G576" s="56"/>
      <c r="H576" s="56"/>
    </row>
    <row r="577" spans="1:8" x14ac:dyDescent="0.3">
      <c r="A577" s="30">
        <v>12</v>
      </c>
      <c r="B577" s="69" t="s">
        <v>161</v>
      </c>
      <c r="C577" s="43"/>
      <c r="D577" s="30">
        <v>0.125</v>
      </c>
      <c r="E577" s="81">
        <f>'VẬT LIỆU'!D32</f>
        <v>30000</v>
      </c>
      <c r="F577" s="73">
        <f t="shared" si="35"/>
        <v>3750</v>
      </c>
      <c r="G577" s="56"/>
      <c r="H577" s="56"/>
    </row>
    <row r="578" spans="1:8" x14ac:dyDescent="0.3">
      <c r="A578" s="30">
        <v>13</v>
      </c>
      <c r="B578" s="75" t="s">
        <v>150</v>
      </c>
      <c r="C578" s="76" t="s">
        <v>30</v>
      </c>
      <c r="D578" s="30">
        <v>0.125</v>
      </c>
      <c r="E578" s="81">
        <f>'VẬT LIỆU'!D30</f>
        <v>1800000</v>
      </c>
      <c r="F578" s="73">
        <f t="shared" si="35"/>
        <v>225000</v>
      </c>
      <c r="G578" s="56"/>
      <c r="H578" s="56"/>
    </row>
    <row r="579" spans="1:8" x14ac:dyDescent="0.3">
      <c r="A579" s="30">
        <v>14</v>
      </c>
      <c r="B579" s="69" t="s">
        <v>51</v>
      </c>
      <c r="C579" s="43" t="s">
        <v>52</v>
      </c>
      <c r="D579" s="30">
        <v>1</v>
      </c>
      <c r="E579" s="81">
        <f>'VẬT LIỆU'!D7</f>
        <v>40000</v>
      </c>
      <c r="F579" s="73">
        <f t="shared" si="35"/>
        <v>40000</v>
      </c>
      <c r="G579" s="56"/>
      <c r="H579" s="56"/>
    </row>
    <row r="580" spans="1:8" x14ac:dyDescent="0.3">
      <c r="A580" s="30">
        <v>15</v>
      </c>
      <c r="B580" s="69" t="s">
        <v>119</v>
      </c>
      <c r="C580" s="43" t="s">
        <v>120</v>
      </c>
      <c r="D580" s="30">
        <v>12</v>
      </c>
      <c r="E580" s="81">
        <f>'VẬT LIỆU'!D25</f>
        <v>15000</v>
      </c>
      <c r="F580" s="73">
        <f t="shared" si="35"/>
        <v>180000</v>
      </c>
      <c r="G580" s="56"/>
      <c r="H580" s="56"/>
    </row>
    <row r="581" spans="1:8" x14ac:dyDescent="0.3">
      <c r="A581" s="30">
        <v>16</v>
      </c>
      <c r="B581" s="69" t="s">
        <v>233</v>
      </c>
      <c r="C581" s="43" t="s">
        <v>122</v>
      </c>
      <c r="D581" s="30">
        <v>1</v>
      </c>
      <c r="E581" s="81">
        <f>'VẬT LIỆU'!D52</f>
        <v>45000</v>
      </c>
      <c r="F581" s="73">
        <f t="shared" si="35"/>
        <v>45000</v>
      </c>
      <c r="G581" s="56"/>
      <c r="H581" s="56"/>
    </row>
    <row r="582" spans="1:8" ht="31.5" x14ac:dyDescent="0.3">
      <c r="A582" s="30">
        <v>17</v>
      </c>
      <c r="B582" s="68" t="s">
        <v>121</v>
      </c>
      <c r="C582" s="43" t="s">
        <v>122</v>
      </c>
      <c r="D582" s="30">
        <v>1</v>
      </c>
      <c r="E582" s="81">
        <f>'VẬT LIỆU'!D26</f>
        <v>32000</v>
      </c>
      <c r="F582" s="73">
        <f t="shared" si="35"/>
        <v>32000</v>
      </c>
      <c r="G582" s="56"/>
      <c r="H582" s="56"/>
    </row>
    <row r="583" spans="1:8" x14ac:dyDescent="0.3">
      <c r="A583" s="30">
        <v>18</v>
      </c>
      <c r="B583" s="69" t="s">
        <v>162</v>
      </c>
      <c r="C583" s="43"/>
      <c r="D583" s="30">
        <v>1</v>
      </c>
      <c r="E583" s="81">
        <f>'VẬT LIỆU'!D33</f>
        <v>75000</v>
      </c>
      <c r="F583" s="73">
        <f t="shared" si="35"/>
        <v>75000</v>
      </c>
      <c r="G583" s="56"/>
      <c r="H583" s="56"/>
    </row>
    <row r="584" spans="1:8" ht="78.75" x14ac:dyDescent="0.3">
      <c r="A584" s="30">
        <v>19</v>
      </c>
      <c r="B584" s="68" t="s">
        <v>125</v>
      </c>
      <c r="C584" s="43" t="s">
        <v>30</v>
      </c>
      <c r="D584" s="30">
        <v>12</v>
      </c>
      <c r="E584" s="81">
        <f>'VẬT LIỆU'!D27</f>
        <v>25000</v>
      </c>
      <c r="F584" s="73">
        <f t="shared" si="35"/>
        <v>300000</v>
      </c>
      <c r="G584" s="56"/>
      <c r="H584" s="56"/>
    </row>
    <row r="585" spans="1:8" x14ac:dyDescent="0.3">
      <c r="A585" s="30">
        <v>20</v>
      </c>
      <c r="B585" s="69" t="s">
        <v>123</v>
      </c>
      <c r="C585" s="43" t="s">
        <v>30</v>
      </c>
      <c r="D585" s="30">
        <v>10</v>
      </c>
      <c r="E585" s="81">
        <f>'VẬT LIỆU'!D28</f>
        <v>1500</v>
      </c>
      <c r="F585" s="73">
        <f t="shared" si="35"/>
        <v>15000</v>
      </c>
      <c r="G585" s="56"/>
      <c r="H585" s="56"/>
    </row>
    <row r="586" spans="1:8" x14ac:dyDescent="0.3">
      <c r="A586" s="30">
        <v>21</v>
      </c>
      <c r="B586" s="69" t="s">
        <v>124</v>
      </c>
      <c r="C586" s="43" t="s">
        <v>120</v>
      </c>
      <c r="D586" s="30">
        <v>10</v>
      </c>
      <c r="E586" s="81">
        <f>'VẬT LIỆU'!D29</f>
        <v>6000</v>
      </c>
      <c r="F586" s="73">
        <f t="shared" si="35"/>
        <v>60000</v>
      </c>
      <c r="G586" s="56"/>
      <c r="H586" s="56"/>
    </row>
    <row r="587" spans="1:8" x14ac:dyDescent="0.3">
      <c r="A587" s="145" t="s">
        <v>80</v>
      </c>
      <c r="B587" s="145"/>
      <c r="C587" s="145"/>
      <c r="D587" s="145"/>
      <c r="E587" s="145"/>
      <c r="F587" s="73">
        <f>SUM(F566:F586)</f>
        <v>12166250</v>
      </c>
      <c r="G587" s="56"/>
      <c r="H587" s="56"/>
    </row>
    <row r="588" spans="1:8" x14ac:dyDescent="0.3">
      <c r="A588" s="146" t="s">
        <v>81</v>
      </c>
      <c r="B588" s="146"/>
      <c r="C588" s="146"/>
      <c r="D588" s="146"/>
      <c r="E588" s="146"/>
      <c r="F588" s="146"/>
      <c r="G588" s="146"/>
      <c r="H588" s="47">
        <f>H539*0.15</f>
        <v>2668351.4343749997</v>
      </c>
    </row>
    <row r="589" spans="1:8" x14ac:dyDescent="0.3">
      <c r="A589" s="146" t="s">
        <v>82</v>
      </c>
      <c r="B589" s="146"/>
      <c r="C589" s="146"/>
      <c r="D589" s="146"/>
      <c r="E589" s="146"/>
      <c r="F589" s="146"/>
      <c r="G589" s="146"/>
      <c r="H589" s="47">
        <f>H539+H588</f>
        <v>20457360.996874999</v>
      </c>
    </row>
    <row r="591" spans="1:8" ht="39" customHeight="1" x14ac:dyDescent="0.3">
      <c r="A591" s="89">
        <v>10</v>
      </c>
      <c r="B591" s="161" t="s">
        <v>235</v>
      </c>
      <c r="C591" s="162"/>
      <c r="D591" s="162"/>
      <c r="E591" s="162"/>
      <c r="F591" s="162"/>
      <c r="G591" s="162"/>
      <c r="H591" s="163"/>
    </row>
    <row r="592" spans="1:8" x14ac:dyDescent="0.3">
      <c r="A592" s="164" t="s">
        <v>229</v>
      </c>
      <c r="B592" s="165"/>
      <c r="C592" s="165"/>
      <c r="D592" s="165"/>
      <c r="E592" s="165"/>
      <c r="F592" s="165"/>
      <c r="G592" s="165"/>
      <c r="H592" s="166"/>
    </row>
    <row r="593" spans="1:8" x14ac:dyDescent="0.3">
      <c r="A593" s="146" t="s">
        <v>60</v>
      </c>
      <c r="B593" s="146"/>
      <c r="C593" s="146"/>
      <c r="D593" s="146"/>
      <c r="E593" s="146"/>
      <c r="F593" s="146"/>
      <c r="G593" s="146"/>
      <c r="H593" s="47">
        <f>H603+G621+F646</f>
        <v>20856600.199999999</v>
      </c>
    </row>
    <row r="594" spans="1:8" x14ac:dyDescent="0.3">
      <c r="A594" s="147" t="s">
        <v>61</v>
      </c>
      <c r="B594" s="148"/>
      <c r="C594" s="148"/>
      <c r="D594" s="148"/>
      <c r="E594" s="148"/>
      <c r="F594" s="148"/>
      <c r="G594" s="148"/>
      <c r="H594" s="149"/>
    </row>
    <row r="595" spans="1:8" x14ac:dyDescent="0.3">
      <c r="A595" s="150" t="s">
        <v>62</v>
      </c>
      <c r="B595" s="151"/>
      <c r="C595" s="151"/>
      <c r="D595" s="151"/>
      <c r="E595" s="151"/>
      <c r="F595" s="151"/>
      <c r="G595" s="151"/>
      <c r="H595" s="152"/>
    </row>
    <row r="596" spans="1:8" x14ac:dyDescent="0.3">
      <c r="A596" s="153" t="s">
        <v>0</v>
      </c>
      <c r="B596" s="154" t="s">
        <v>88</v>
      </c>
      <c r="C596" s="153" t="s">
        <v>63</v>
      </c>
      <c r="D596" s="153"/>
      <c r="E596" s="153"/>
      <c r="F596" s="153"/>
      <c r="G596" s="49"/>
      <c r="H596" s="49"/>
    </row>
    <row r="597" spans="1:8" ht="31.5" x14ac:dyDescent="0.3">
      <c r="A597" s="153"/>
      <c r="B597" s="153"/>
      <c r="C597" s="83" t="s">
        <v>87</v>
      </c>
      <c r="D597" s="82" t="s">
        <v>85</v>
      </c>
      <c r="E597" s="82" t="s">
        <v>84</v>
      </c>
      <c r="F597" s="83" t="s">
        <v>86</v>
      </c>
      <c r="G597" s="57" t="s">
        <v>83</v>
      </c>
      <c r="H597" s="49" t="s">
        <v>64</v>
      </c>
    </row>
    <row r="598" spans="1:8" ht="47.25" x14ac:dyDescent="0.3">
      <c r="A598" s="170">
        <v>1</v>
      </c>
      <c r="B598" s="172" t="s">
        <v>90</v>
      </c>
      <c r="C598" s="30">
        <v>1</v>
      </c>
      <c r="D598" s="58" t="s">
        <v>166</v>
      </c>
      <c r="E598" s="53" t="s">
        <v>66</v>
      </c>
      <c r="F598" s="30">
        <v>0.5</v>
      </c>
      <c r="G598" s="54">
        <f>'NHÂN CÔNG'!G7</f>
        <v>333450</v>
      </c>
      <c r="H598" s="54">
        <f>C598*F598*G598</f>
        <v>166725</v>
      </c>
    </row>
    <row r="599" spans="1:8" ht="47.25" x14ac:dyDescent="0.3">
      <c r="A599" s="171"/>
      <c r="B599" s="173"/>
      <c r="C599" s="30">
        <v>4</v>
      </c>
      <c r="D599" s="30" t="s">
        <v>92</v>
      </c>
      <c r="E599" s="53" t="s">
        <v>93</v>
      </c>
      <c r="F599" s="30">
        <v>0.5</v>
      </c>
      <c r="G599" s="54">
        <f>'NHÂN CÔNG'!G6</f>
        <v>296770.5</v>
      </c>
      <c r="H599" s="54">
        <f t="shared" ref="H599:H601" si="36">C599*F599*G599</f>
        <v>593541</v>
      </c>
    </row>
    <row r="600" spans="1:8" ht="47.25" x14ac:dyDescent="0.3">
      <c r="A600" s="170">
        <v>2</v>
      </c>
      <c r="B600" s="172" t="s">
        <v>94</v>
      </c>
      <c r="C600" s="30">
        <v>1</v>
      </c>
      <c r="D600" s="58" t="s">
        <v>165</v>
      </c>
      <c r="E600" s="53" t="s">
        <v>66</v>
      </c>
      <c r="F600" s="30">
        <v>0.5</v>
      </c>
      <c r="G600" s="54">
        <f>'NHÂN CÔNG'!G7</f>
        <v>333450</v>
      </c>
      <c r="H600" s="54">
        <f t="shared" si="36"/>
        <v>166725</v>
      </c>
    </row>
    <row r="601" spans="1:8" ht="47.25" x14ac:dyDescent="0.3">
      <c r="A601" s="171"/>
      <c r="B601" s="173"/>
      <c r="C601" s="30">
        <v>4</v>
      </c>
      <c r="D601" s="30" t="s">
        <v>92</v>
      </c>
      <c r="E601" s="53" t="s">
        <v>93</v>
      </c>
      <c r="F601" s="30">
        <v>0.5</v>
      </c>
      <c r="G601" s="54">
        <f>'NHÂN CÔNG'!G6</f>
        <v>296770.5</v>
      </c>
      <c r="H601" s="54">
        <f t="shared" si="36"/>
        <v>593541</v>
      </c>
    </row>
    <row r="602" spans="1:8" x14ac:dyDescent="0.3">
      <c r="A602" s="155" t="s">
        <v>68</v>
      </c>
      <c r="B602" s="156"/>
      <c r="C602" s="156"/>
      <c r="D602" s="156"/>
      <c r="E602" s="156"/>
      <c r="F602" s="156"/>
      <c r="G602" s="157"/>
      <c r="H602" s="54">
        <f>SUM(H598:H601)*0.1</f>
        <v>152053.20000000001</v>
      </c>
    </row>
    <row r="603" spans="1:8" x14ac:dyDescent="0.3">
      <c r="A603" s="158" t="s">
        <v>69</v>
      </c>
      <c r="B603" s="158"/>
      <c r="C603" s="158"/>
      <c r="D603" s="158"/>
      <c r="E603" s="158"/>
      <c r="F603" s="158"/>
      <c r="G603" s="159"/>
      <c r="H603" s="55">
        <f>SUM(H598:H602)</f>
        <v>1672585.2</v>
      </c>
    </row>
    <row r="604" spans="1:8" x14ac:dyDescent="0.3">
      <c r="A604" s="144" t="s">
        <v>70</v>
      </c>
      <c r="B604" s="144"/>
      <c r="C604" s="144"/>
      <c r="D604" s="144"/>
      <c r="E604" s="144"/>
      <c r="F604" s="144"/>
      <c r="G604" s="144"/>
      <c r="H604" s="160"/>
    </row>
    <row r="605" spans="1:8" ht="47.25" x14ac:dyDescent="0.3">
      <c r="A605" s="82" t="s">
        <v>0</v>
      </c>
      <c r="B605" s="82" t="s">
        <v>71</v>
      </c>
      <c r="C605" s="83" t="s">
        <v>72</v>
      </c>
      <c r="D605" s="82" t="s">
        <v>32</v>
      </c>
      <c r="E605" s="82" t="s">
        <v>73</v>
      </c>
      <c r="F605" s="57" t="s">
        <v>20</v>
      </c>
      <c r="G605" s="49" t="s">
        <v>64</v>
      </c>
      <c r="H605" s="56"/>
    </row>
    <row r="606" spans="1:8" ht="31.5" x14ac:dyDescent="0.3">
      <c r="A606" s="30">
        <v>1</v>
      </c>
      <c r="B606" s="29" t="s">
        <v>97</v>
      </c>
      <c r="C606" s="53" t="s">
        <v>74</v>
      </c>
      <c r="D606" s="30" t="s">
        <v>75</v>
      </c>
      <c r="E606" s="30">
        <v>5</v>
      </c>
      <c r="F606" s="54">
        <f>'THIẾT BỊ'!F12</f>
        <v>1500</v>
      </c>
      <c r="G606" s="54">
        <f t="shared" ref="G606:G620" si="37">F606*E606</f>
        <v>7500</v>
      </c>
      <c r="H606" s="56"/>
    </row>
    <row r="607" spans="1:8" ht="126" x14ac:dyDescent="0.3">
      <c r="A607" s="30">
        <v>2</v>
      </c>
      <c r="B607" s="38" t="s">
        <v>147</v>
      </c>
      <c r="C607" s="53" t="s">
        <v>99</v>
      </c>
      <c r="D607" s="30" t="s">
        <v>75</v>
      </c>
      <c r="E607" s="30">
        <v>0.5</v>
      </c>
      <c r="F607" s="54">
        <f>'THIẾT BỊ'!F13</f>
        <v>125000</v>
      </c>
      <c r="G607" s="54">
        <f t="shared" si="37"/>
        <v>62500</v>
      </c>
      <c r="H607" s="56"/>
    </row>
    <row r="608" spans="1:8" ht="78.75" x14ac:dyDescent="0.3">
      <c r="A608" s="30">
        <v>3</v>
      </c>
      <c r="B608" s="38" t="s">
        <v>100</v>
      </c>
      <c r="C608" s="53" t="s">
        <v>101</v>
      </c>
      <c r="D608" s="30" t="s">
        <v>75</v>
      </c>
      <c r="E608" s="30">
        <v>0.5</v>
      </c>
      <c r="F608" s="54">
        <f>'THIẾT BỊ'!F14</f>
        <v>27500</v>
      </c>
      <c r="G608" s="54">
        <f t="shared" si="37"/>
        <v>13750</v>
      </c>
      <c r="H608" s="56"/>
    </row>
    <row r="609" spans="1:8" ht="94.5" x14ac:dyDescent="0.3">
      <c r="A609" s="30">
        <v>4</v>
      </c>
      <c r="B609" s="38" t="s">
        <v>148</v>
      </c>
      <c r="C609" s="53" t="s">
        <v>103</v>
      </c>
      <c r="D609" s="30" t="s">
        <v>38</v>
      </c>
      <c r="E609" s="30">
        <v>1</v>
      </c>
      <c r="F609" s="54">
        <f>'THIẾT BỊ'!F15</f>
        <v>125000</v>
      </c>
      <c r="G609" s="54">
        <f t="shared" si="37"/>
        <v>125000</v>
      </c>
      <c r="H609" s="56"/>
    </row>
    <row r="610" spans="1:8" ht="94.5" x14ac:dyDescent="0.3">
      <c r="A610" s="30">
        <v>5</v>
      </c>
      <c r="B610" s="38" t="s">
        <v>108</v>
      </c>
      <c r="C610" s="53" t="s">
        <v>104</v>
      </c>
      <c r="D610" s="30" t="s">
        <v>38</v>
      </c>
      <c r="E610" s="30">
        <v>1</v>
      </c>
      <c r="F610" s="54">
        <f>'THIẾT BỊ'!F16</f>
        <v>2000</v>
      </c>
      <c r="G610" s="54">
        <f t="shared" si="37"/>
        <v>2000</v>
      </c>
      <c r="H610" s="56"/>
    </row>
    <row r="611" spans="1:8" ht="31.5" x14ac:dyDescent="0.3">
      <c r="A611" s="30">
        <v>6</v>
      </c>
      <c r="B611" s="29" t="s">
        <v>105</v>
      </c>
      <c r="C611" s="53" t="s">
        <v>74</v>
      </c>
      <c r="D611" s="30" t="s">
        <v>38</v>
      </c>
      <c r="E611" s="30">
        <v>0.5</v>
      </c>
      <c r="F611" s="54">
        <f>'THIẾT BỊ'!F17</f>
        <v>1750</v>
      </c>
      <c r="G611" s="54">
        <f t="shared" si="37"/>
        <v>875</v>
      </c>
      <c r="H611" s="56"/>
    </row>
    <row r="612" spans="1:8" ht="31.5" x14ac:dyDescent="0.3">
      <c r="A612" s="30">
        <v>7</v>
      </c>
      <c r="B612" s="38" t="s">
        <v>106</v>
      </c>
      <c r="C612" s="53" t="s">
        <v>74</v>
      </c>
      <c r="D612" s="30" t="s">
        <v>38</v>
      </c>
      <c r="E612" s="30">
        <v>0.5</v>
      </c>
      <c r="F612" s="54">
        <f>'THIẾT BỊ'!F18</f>
        <v>2000</v>
      </c>
      <c r="G612" s="54">
        <f t="shared" si="37"/>
        <v>1000</v>
      </c>
      <c r="H612" s="56"/>
    </row>
    <row r="613" spans="1:8" ht="31.5" x14ac:dyDescent="0.3">
      <c r="A613" s="30">
        <v>8</v>
      </c>
      <c r="B613" s="38" t="s">
        <v>107</v>
      </c>
      <c r="C613" s="53" t="s">
        <v>74</v>
      </c>
      <c r="D613" s="30" t="s">
        <v>38</v>
      </c>
      <c r="E613" s="30">
        <v>0.5</v>
      </c>
      <c r="F613" s="54">
        <f>'THIẾT BỊ'!F19</f>
        <v>1250</v>
      </c>
      <c r="G613" s="54">
        <f t="shared" si="37"/>
        <v>625</v>
      </c>
      <c r="H613" s="56"/>
    </row>
    <row r="614" spans="1:8" ht="31.5" x14ac:dyDescent="0.3">
      <c r="A614" s="30">
        <v>9</v>
      </c>
      <c r="B614" s="38" t="s">
        <v>236</v>
      </c>
      <c r="C614" s="53" t="s">
        <v>74</v>
      </c>
      <c r="D614" s="30" t="s">
        <v>38</v>
      </c>
      <c r="E614" s="30">
        <v>2.5</v>
      </c>
      <c r="F614" s="54">
        <f>'THIẾT BỊ'!F25</f>
        <v>1750</v>
      </c>
      <c r="G614" s="54">
        <f t="shared" si="37"/>
        <v>4375</v>
      </c>
      <c r="H614" s="56"/>
    </row>
    <row r="615" spans="1:8" ht="31.5" x14ac:dyDescent="0.3">
      <c r="A615" s="30">
        <v>10</v>
      </c>
      <c r="B615" s="38" t="s">
        <v>153</v>
      </c>
      <c r="C615" s="53" t="s">
        <v>74</v>
      </c>
      <c r="D615" s="30" t="s">
        <v>38</v>
      </c>
      <c r="E615" s="30">
        <v>2.5</v>
      </c>
      <c r="F615" s="54">
        <f>'THIẾT BỊ'!F26</f>
        <v>750</v>
      </c>
      <c r="G615" s="54">
        <f t="shared" si="37"/>
        <v>1875</v>
      </c>
      <c r="H615" s="56"/>
    </row>
    <row r="616" spans="1:8" ht="31.5" x14ac:dyDescent="0.3">
      <c r="A616" s="30">
        <v>11</v>
      </c>
      <c r="B616" s="38" t="s">
        <v>154</v>
      </c>
      <c r="C616" s="53" t="s">
        <v>74</v>
      </c>
      <c r="D616" s="30" t="s">
        <v>38</v>
      </c>
      <c r="E616" s="30">
        <v>2.5</v>
      </c>
      <c r="F616" s="54">
        <f>'THIẾT BỊ'!F27</f>
        <v>1000</v>
      </c>
      <c r="G616" s="54">
        <f t="shared" si="37"/>
        <v>2500</v>
      </c>
      <c r="H616" s="56"/>
    </row>
    <row r="617" spans="1:8" ht="31.5" x14ac:dyDescent="0.3">
      <c r="A617" s="30">
        <v>12</v>
      </c>
      <c r="B617" s="38" t="s">
        <v>155</v>
      </c>
      <c r="C617" s="53" t="s">
        <v>74</v>
      </c>
      <c r="D617" s="30" t="s">
        <v>38</v>
      </c>
      <c r="E617" s="30">
        <v>2.5</v>
      </c>
      <c r="F617" s="54">
        <f>'THIẾT BỊ'!F28</f>
        <v>1500</v>
      </c>
      <c r="G617" s="54">
        <f t="shared" si="37"/>
        <v>3750</v>
      </c>
      <c r="H617" s="56"/>
    </row>
    <row r="618" spans="1:8" ht="31.5" x14ac:dyDescent="0.3">
      <c r="A618" s="30">
        <v>13</v>
      </c>
      <c r="B618" s="38" t="s">
        <v>156</v>
      </c>
      <c r="C618" s="53" t="s">
        <v>74</v>
      </c>
      <c r="D618" s="30" t="s">
        <v>38</v>
      </c>
      <c r="E618" s="30">
        <v>2.5</v>
      </c>
      <c r="F618" s="54">
        <f>'THIẾT BỊ'!F29</f>
        <v>2450</v>
      </c>
      <c r="G618" s="54">
        <f t="shared" si="37"/>
        <v>6125</v>
      </c>
      <c r="H618" s="56"/>
    </row>
    <row r="619" spans="1:8" ht="31.5" x14ac:dyDescent="0.3">
      <c r="A619" s="30">
        <v>14</v>
      </c>
      <c r="B619" s="38" t="s">
        <v>157</v>
      </c>
      <c r="C619" s="53" t="s">
        <v>74</v>
      </c>
      <c r="D619" s="30" t="s">
        <v>38</v>
      </c>
      <c r="E619" s="30">
        <v>2.5</v>
      </c>
      <c r="F619" s="54">
        <f>'THIẾT BỊ'!F30</f>
        <v>2750</v>
      </c>
      <c r="G619" s="54">
        <f t="shared" si="37"/>
        <v>6875</v>
      </c>
      <c r="H619" s="56"/>
    </row>
    <row r="620" spans="1:8" ht="31.5" x14ac:dyDescent="0.3">
      <c r="A620" s="30">
        <v>15</v>
      </c>
      <c r="B620" s="38" t="s">
        <v>231</v>
      </c>
      <c r="C620" s="53" t="s">
        <v>74</v>
      </c>
      <c r="D620" s="30" t="s">
        <v>38</v>
      </c>
      <c r="E620" s="30">
        <v>0.5</v>
      </c>
      <c r="F620" s="54">
        <f>'THIẾT BỊ'!F44</f>
        <v>30</v>
      </c>
      <c r="G620" s="54">
        <f t="shared" si="37"/>
        <v>15</v>
      </c>
      <c r="H620" s="56"/>
    </row>
    <row r="621" spans="1:8" x14ac:dyDescent="0.3">
      <c r="A621" s="141" t="s">
        <v>77</v>
      </c>
      <c r="B621" s="142"/>
      <c r="C621" s="142"/>
      <c r="D621" s="142"/>
      <c r="E621" s="142"/>
      <c r="F621" s="143"/>
      <c r="G621" s="55">
        <f>SUM(G606:G620)</f>
        <v>238765</v>
      </c>
      <c r="H621" s="56"/>
    </row>
    <row r="622" spans="1:8" x14ac:dyDescent="0.3">
      <c r="A622" s="144" t="s">
        <v>78</v>
      </c>
      <c r="B622" s="144"/>
      <c r="C622" s="144"/>
      <c r="D622" s="144"/>
      <c r="E622" s="144"/>
      <c r="F622" s="144"/>
      <c r="G622" s="56"/>
      <c r="H622" s="56"/>
    </row>
    <row r="623" spans="1:8" x14ac:dyDescent="0.3">
      <c r="A623" s="82" t="s">
        <v>0</v>
      </c>
      <c r="B623" s="66" t="s">
        <v>79</v>
      </c>
      <c r="C623" s="66" t="s">
        <v>32</v>
      </c>
      <c r="D623" s="66" t="s">
        <v>73</v>
      </c>
      <c r="E623" s="66" t="s">
        <v>16</v>
      </c>
      <c r="F623" s="67" t="s">
        <v>64</v>
      </c>
      <c r="G623" s="56"/>
      <c r="H623" s="56"/>
    </row>
    <row r="624" spans="1:8" ht="47.25" x14ac:dyDescent="0.3">
      <c r="A624" s="30">
        <v>1</v>
      </c>
      <c r="B624" s="68" t="s">
        <v>130</v>
      </c>
      <c r="C624" s="43" t="s">
        <v>109</v>
      </c>
      <c r="D624" s="30">
        <v>5</v>
      </c>
      <c r="E624" s="72">
        <f>'VẬT LIỆU'!D14</f>
        <v>260000</v>
      </c>
      <c r="F624" s="73">
        <f>E624*D624</f>
        <v>1300000</v>
      </c>
      <c r="G624" s="56"/>
      <c r="H624" s="56"/>
    </row>
    <row r="625" spans="1:8" ht="31.5" x14ac:dyDescent="0.3">
      <c r="A625" s="30">
        <v>2</v>
      </c>
      <c r="B625" s="68" t="s">
        <v>163</v>
      </c>
      <c r="C625" s="43" t="s">
        <v>237</v>
      </c>
      <c r="D625" s="30">
        <v>5</v>
      </c>
      <c r="E625" s="72">
        <f>'VẬT LIỆU'!D18</f>
        <v>1200000</v>
      </c>
      <c r="F625" s="73">
        <f t="shared" ref="F625:F645" si="38">E625*D625</f>
        <v>6000000</v>
      </c>
      <c r="G625" s="56"/>
      <c r="H625" s="56"/>
    </row>
    <row r="626" spans="1:8" ht="31.5" x14ac:dyDescent="0.3">
      <c r="A626" s="30">
        <v>3</v>
      </c>
      <c r="B626" s="68" t="s">
        <v>129</v>
      </c>
      <c r="C626" s="43" t="s">
        <v>113</v>
      </c>
      <c r="D626" s="30">
        <v>5</v>
      </c>
      <c r="E626" s="81">
        <f>'VẬT LIỆU'!D17</f>
        <v>600000</v>
      </c>
      <c r="F626" s="73">
        <f t="shared" si="38"/>
        <v>3000000</v>
      </c>
      <c r="G626" s="56"/>
      <c r="H626" s="56"/>
    </row>
    <row r="627" spans="1:8" ht="48.75" customHeight="1" x14ac:dyDescent="0.3">
      <c r="A627" s="30">
        <v>4</v>
      </c>
      <c r="B627" s="68" t="s">
        <v>110</v>
      </c>
      <c r="C627" s="43" t="s">
        <v>111</v>
      </c>
      <c r="D627" s="30">
        <v>10</v>
      </c>
      <c r="E627" s="72">
        <f>'VẬT LIỆU'!D15</f>
        <v>164000</v>
      </c>
      <c r="F627" s="73">
        <f t="shared" si="38"/>
        <v>1640000</v>
      </c>
      <c r="G627" s="56"/>
      <c r="H627" s="56"/>
    </row>
    <row r="628" spans="1:8" ht="33.75" customHeight="1" x14ac:dyDescent="0.3">
      <c r="A628" s="30">
        <v>5</v>
      </c>
      <c r="B628" s="68" t="s">
        <v>112</v>
      </c>
      <c r="C628" s="43" t="s">
        <v>111</v>
      </c>
      <c r="D628" s="30">
        <v>0.625</v>
      </c>
      <c r="E628" s="72">
        <f>'VẬT LIỆU'!D16</f>
        <v>370000</v>
      </c>
      <c r="F628" s="73">
        <f t="shared" si="38"/>
        <v>231250</v>
      </c>
      <c r="G628" s="56"/>
      <c r="H628" s="56"/>
    </row>
    <row r="629" spans="1:8" ht="31.5" x14ac:dyDescent="0.3">
      <c r="A629" s="30">
        <v>6</v>
      </c>
      <c r="B629" s="68" t="s">
        <v>128</v>
      </c>
      <c r="C629" s="43" t="s">
        <v>113</v>
      </c>
      <c r="D629" s="30">
        <v>0.625</v>
      </c>
      <c r="E629" s="72">
        <f>'VẬT LIỆU'!D19</f>
        <v>300000</v>
      </c>
      <c r="F629" s="73">
        <f t="shared" si="38"/>
        <v>187500</v>
      </c>
      <c r="G629" s="56"/>
      <c r="H629" s="56"/>
    </row>
    <row r="630" spans="1:8" x14ac:dyDescent="0.3">
      <c r="A630" s="30">
        <v>7</v>
      </c>
      <c r="B630" s="69" t="s">
        <v>114</v>
      </c>
      <c r="C630" s="43" t="s">
        <v>30</v>
      </c>
      <c r="D630" s="30">
        <v>0.625</v>
      </c>
      <c r="E630" s="72">
        <f>'VẬT LIỆU'!D20</f>
        <v>250000</v>
      </c>
      <c r="F630" s="73">
        <f t="shared" si="38"/>
        <v>156250</v>
      </c>
      <c r="G630" s="56"/>
      <c r="H630" s="56"/>
    </row>
    <row r="631" spans="1:8" x14ac:dyDescent="0.3">
      <c r="A631" s="30">
        <v>8</v>
      </c>
      <c r="B631" s="69" t="s">
        <v>115</v>
      </c>
      <c r="C631" s="43" t="s">
        <v>113</v>
      </c>
      <c r="D631" s="30">
        <v>30</v>
      </c>
      <c r="E631" s="72">
        <f>'VẬT LIỆU'!D21</f>
        <v>150000</v>
      </c>
      <c r="F631" s="73">
        <f t="shared" si="38"/>
        <v>4500000</v>
      </c>
      <c r="G631" s="56"/>
      <c r="H631" s="56"/>
    </row>
    <row r="632" spans="1:8" ht="31.5" x14ac:dyDescent="0.3">
      <c r="A632" s="30">
        <v>9</v>
      </c>
      <c r="B632" s="68" t="s">
        <v>127</v>
      </c>
      <c r="C632" s="43" t="s">
        <v>30</v>
      </c>
      <c r="D632" s="30">
        <v>30</v>
      </c>
      <c r="E632" s="72">
        <f>'VẬT LIỆU'!D22</f>
        <v>15000</v>
      </c>
      <c r="F632" s="73">
        <f t="shared" si="38"/>
        <v>450000</v>
      </c>
      <c r="G632" s="56"/>
      <c r="H632" s="56"/>
    </row>
    <row r="633" spans="1:8" x14ac:dyDescent="0.3">
      <c r="A633" s="30">
        <v>10</v>
      </c>
      <c r="B633" s="69" t="s">
        <v>232</v>
      </c>
      <c r="C633" s="43" t="s">
        <v>117</v>
      </c>
      <c r="D633" s="30">
        <v>3</v>
      </c>
      <c r="E633" s="72">
        <f>'VẬT LIỆU'!D23</f>
        <v>50000</v>
      </c>
      <c r="F633" s="73">
        <f t="shared" si="38"/>
        <v>150000</v>
      </c>
      <c r="G633" s="56"/>
      <c r="H633" s="56"/>
    </row>
    <row r="634" spans="1:8" x14ac:dyDescent="0.3">
      <c r="A634" s="30">
        <v>11</v>
      </c>
      <c r="B634" s="69" t="s">
        <v>118</v>
      </c>
      <c r="C634" s="43" t="s">
        <v>30</v>
      </c>
      <c r="D634" s="30">
        <v>0.25</v>
      </c>
      <c r="E634" s="81">
        <f>'VẬT LIỆU'!D24</f>
        <v>60000</v>
      </c>
      <c r="F634" s="73">
        <f t="shared" si="38"/>
        <v>15000</v>
      </c>
      <c r="G634" s="56"/>
      <c r="H634" s="56"/>
    </row>
    <row r="635" spans="1:8" x14ac:dyDescent="0.3">
      <c r="A635" s="30">
        <v>12</v>
      </c>
      <c r="B635" s="69" t="s">
        <v>160</v>
      </c>
      <c r="C635" s="43"/>
      <c r="D635" s="30">
        <v>0.125</v>
      </c>
      <c r="E635" s="81">
        <f>'VẬT LIỆU'!D31</f>
        <v>60000</v>
      </c>
      <c r="F635" s="73">
        <f t="shared" si="38"/>
        <v>7500</v>
      </c>
      <c r="G635" s="56"/>
      <c r="H635" s="56"/>
    </row>
    <row r="636" spans="1:8" x14ac:dyDescent="0.3">
      <c r="A636" s="30">
        <v>13</v>
      </c>
      <c r="B636" s="69" t="s">
        <v>161</v>
      </c>
      <c r="C636" s="43"/>
      <c r="D636" s="30">
        <v>0.125</v>
      </c>
      <c r="E636" s="81">
        <f>'VẬT LIỆU'!D32</f>
        <v>30000</v>
      </c>
      <c r="F636" s="73">
        <f t="shared" si="38"/>
        <v>3750</v>
      </c>
      <c r="G636" s="56"/>
      <c r="H636" s="56"/>
    </row>
    <row r="637" spans="1:8" x14ac:dyDescent="0.3">
      <c r="A637" s="30">
        <v>14</v>
      </c>
      <c r="B637" s="75" t="s">
        <v>150</v>
      </c>
      <c r="C637" s="76" t="s">
        <v>30</v>
      </c>
      <c r="D637" s="30">
        <v>0.125</v>
      </c>
      <c r="E637" s="81">
        <f>'VẬT LIỆU'!D30</f>
        <v>1800000</v>
      </c>
      <c r="F637" s="73">
        <f t="shared" si="38"/>
        <v>225000</v>
      </c>
      <c r="G637" s="56"/>
      <c r="H637" s="56"/>
    </row>
    <row r="638" spans="1:8" x14ac:dyDescent="0.3">
      <c r="A638" s="30">
        <v>15</v>
      </c>
      <c r="B638" s="69" t="s">
        <v>51</v>
      </c>
      <c r="C638" s="43" t="s">
        <v>52</v>
      </c>
      <c r="D638" s="30">
        <v>3</v>
      </c>
      <c r="E638" s="81">
        <f>'VẬT LIỆU'!D7</f>
        <v>40000</v>
      </c>
      <c r="F638" s="73">
        <f t="shared" si="38"/>
        <v>120000</v>
      </c>
      <c r="G638" s="56"/>
      <c r="H638" s="56"/>
    </row>
    <row r="639" spans="1:8" x14ac:dyDescent="0.3">
      <c r="A639" s="30">
        <v>16</v>
      </c>
      <c r="B639" s="69" t="s">
        <v>119</v>
      </c>
      <c r="C639" s="43" t="s">
        <v>120</v>
      </c>
      <c r="D639" s="30">
        <v>10</v>
      </c>
      <c r="E639" s="81">
        <f>'VẬT LIỆU'!D25</f>
        <v>15000</v>
      </c>
      <c r="F639" s="73">
        <f t="shared" si="38"/>
        <v>150000</v>
      </c>
      <c r="G639" s="56"/>
      <c r="H639" s="56"/>
    </row>
    <row r="640" spans="1:8" x14ac:dyDescent="0.3">
      <c r="A640" s="30">
        <v>17</v>
      </c>
      <c r="B640" s="69" t="s">
        <v>233</v>
      </c>
      <c r="C640" s="43" t="s">
        <v>122</v>
      </c>
      <c r="D640" s="30">
        <v>2</v>
      </c>
      <c r="E640" s="81">
        <f>'VẬT LIỆU'!D52</f>
        <v>45000</v>
      </c>
      <c r="F640" s="73">
        <f t="shared" si="38"/>
        <v>90000</v>
      </c>
      <c r="G640" s="56"/>
      <c r="H640" s="56"/>
    </row>
    <row r="641" spans="1:8" ht="31.5" x14ac:dyDescent="0.3">
      <c r="A641" s="30">
        <v>18</v>
      </c>
      <c r="B641" s="68" t="s">
        <v>121</v>
      </c>
      <c r="C641" s="43" t="s">
        <v>122</v>
      </c>
      <c r="D641" s="30">
        <v>2</v>
      </c>
      <c r="E641" s="81">
        <f>'VẬT LIỆU'!D26</f>
        <v>32000</v>
      </c>
      <c r="F641" s="73">
        <f t="shared" si="38"/>
        <v>64000</v>
      </c>
      <c r="G641" s="56"/>
      <c r="H641" s="56"/>
    </row>
    <row r="642" spans="1:8" x14ac:dyDescent="0.3">
      <c r="A642" s="30">
        <v>19</v>
      </c>
      <c r="B642" s="69" t="s">
        <v>162</v>
      </c>
      <c r="C642" s="43" t="s">
        <v>30</v>
      </c>
      <c r="D642" s="30">
        <v>4</v>
      </c>
      <c r="E642" s="81">
        <f>'VẬT LIỆU'!D33</f>
        <v>75000</v>
      </c>
      <c r="F642" s="73">
        <f t="shared" si="38"/>
        <v>300000</v>
      </c>
      <c r="G642" s="56"/>
      <c r="H642" s="56"/>
    </row>
    <row r="643" spans="1:8" ht="78.75" x14ac:dyDescent="0.3">
      <c r="A643" s="30">
        <v>20</v>
      </c>
      <c r="B643" s="68" t="s">
        <v>125</v>
      </c>
      <c r="C643" s="43" t="s">
        <v>30</v>
      </c>
      <c r="D643" s="30">
        <v>10</v>
      </c>
      <c r="E643" s="81">
        <f>'VẬT LIỆU'!D27</f>
        <v>25000</v>
      </c>
      <c r="F643" s="73">
        <f t="shared" si="38"/>
        <v>250000</v>
      </c>
      <c r="G643" s="56"/>
      <c r="H643" s="56"/>
    </row>
    <row r="644" spans="1:8" x14ac:dyDescent="0.3">
      <c r="A644" s="30">
        <v>21</v>
      </c>
      <c r="B644" s="69" t="s">
        <v>123</v>
      </c>
      <c r="C644" s="43" t="s">
        <v>30</v>
      </c>
      <c r="D644" s="30">
        <v>30</v>
      </c>
      <c r="E644" s="81">
        <f>'VẬT LIỆU'!D28</f>
        <v>1500</v>
      </c>
      <c r="F644" s="73">
        <f t="shared" si="38"/>
        <v>45000</v>
      </c>
      <c r="G644" s="56"/>
      <c r="H644" s="56"/>
    </row>
    <row r="645" spans="1:8" x14ac:dyDescent="0.3">
      <c r="A645" s="30">
        <v>22</v>
      </c>
      <c r="B645" s="69" t="s">
        <v>124</v>
      </c>
      <c r="C645" s="43" t="s">
        <v>120</v>
      </c>
      <c r="D645" s="30">
        <v>10</v>
      </c>
      <c r="E645" s="81">
        <f>'VẬT LIỆU'!D29</f>
        <v>6000</v>
      </c>
      <c r="F645" s="73">
        <f t="shared" si="38"/>
        <v>60000</v>
      </c>
      <c r="G645" s="56"/>
      <c r="H645" s="56"/>
    </row>
    <row r="646" spans="1:8" x14ac:dyDescent="0.3">
      <c r="A646" s="145" t="s">
        <v>80</v>
      </c>
      <c r="B646" s="145"/>
      <c r="C646" s="145"/>
      <c r="D646" s="145"/>
      <c r="E646" s="145"/>
      <c r="F646" s="73">
        <f>SUM(F624:F645)</f>
        <v>18945250</v>
      </c>
      <c r="G646" s="56"/>
      <c r="H646" s="56"/>
    </row>
    <row r="647" spans="1:8" x14ac:dyDescent="0.3">
      <c r="A647" s="146" t="s">
        <v>81</v>
      </c>
      <c r="B647" s="146"/>
      <c r="C647" s="146"/>
      <c r="D647" s="146"/>
      <c r="E647" s="146"/>
      <c r="F647" s="146"/>
      <c r="G647" s="146"/>
      <c r="H647" s="47">
        <f>H593*0.15</f>
        <v>3128490.03</v>
      </c>
    </row>
    <row r="648" spans="1:8" x14ac:dyDescent="0.3">
      <c r="A648" s="146" t="s">
        <v>82</v>
      </c>
      <c r="B648" s="146"/>
      <c r="C648" s="146"/>
      <c r="D648" s="146"/>
      <c r="E648" s="146"/>
      <c r="F648" s="146"/>
      <c r="G648" s="146"/>
      <c r="H648" s="47">
        <f>H593+H647</f>
        <v>23985090.23</v>
      </c>
    </row>
    <row r="650" spans="1:8" x14ac:dyDescent="0.3">
      <c r="A650" s="64">
        <v>11</v>
      </c>
      <c r="B650" s="174" t="s">
        <v>238</v>
      </c>
      <c r="C650" s="162"/>
      <c r="D650" s="162"/>
      <c r="E650" s="162"/>
      <c r="F650" s="162"/>
      <c r="G650" s="162"/>
      <c r="H650" s="163"/>
    </row>
    <row r="651" spans="1:8" x14ac:dyDescent="0.3">
      <c r="A651" s="164" t="s">
        <v>223</v>
      </c>
      <c r="B651" s="165"/>
      <c r="C651" s="165"/>
      <c r="D651" s="165"/>
      <c r="E651" s="165"/>
      <c r="F651" s="165"/>
      <c r="G651" s="165"/>
      <c r="H651" s="166"/>
    </row>
    <row r="652" spans="1:8" x14ac:dyDescent="0.3">
      <c r="A652" s="146" t="s">
        <v>60</v>
      </c>
      <c r="B652" s="146"/>
      <c r="C652" s="146"/>
      <c r="D652" s="146"/>
      <c r="E652" s="146"/>
      <c r="F652" s="146"/>
      <c r="G652" s="146"/>
      <c r="H652" s="47">
        <f>H661+G670+F680</f>
        <v>2251835.25</v>
      </c>
    </row>
    <row r="653" spans="1:8" x14ac:dyDescent="0.3">
      <c r="A653" s="147" t="s">
        <v>61</v>
      </c>
      <c r="B653" s="148"/>
      <c r="C653" s="148"/>
      <c r="D653" s="148"/>
      <c r="E653" s="148"/>
      <c r="F653" s="148"/>
      <c r="G653" s="148"/>
      <c r="H653" s="149"/>
    </row>
    <row r="654" spans="1:8" x14ac:dyDescent="0.3">
      <c r="A654" s="150" t="s">
        <v>62</v>
      </c>
      <c r="B654" s="151"/>
      <c r="C654" s="151"/>
      <c r="D654" s="151"/>
      <c r="E654" s="151"/>
      <c r="F654" s="151"/>
      <c r="G654" s="151"/>
      <c r="H654" s="152"/>
    </row>
    <row r="655" spans="1:8" x14ac:dyDescent="0.3">
      <c r="A655" s="153" t="s">
        <v>0</v>
      </c>
      <c r="B655" s="154" t="s">
        <v>88</v>
      </c>
      <c r="C655" s="153" t="s">
        <v>63</v>
      </c>
      <c r="D655" s="153"/>
      <c r="E655" s="153"/>
      <c r="F655" s="153"/>
      <c r="G655" s="49"/>
      <c r="H655" s="49"/>
    </row>
    <row r="656" spans="1:8" ht="31.5" x14ac:dyDescent="0.3">
      <c r="A656" s="153"/>
      <c r="B656" s="153"/>
      <c r="C656" s="83" t="s">
        <v>87</v>
      </c>
      <c r="D656" s="82" t="s">
        <v>85</v>
      </c>
      <c r="E656" s="82" t="s">
        <v>84</v>
      </c>
      <c r="F656" s="83" t="s">
        <v>86</v>
      </c>
      <c r="G656" s="57" t="s">
        <v>83</v>
      </c>
      <c r="H656" s="49" t="s">
        <v>64</v>
      </c>
    </row>
    <row r="657" spans="1:8" ht="47.25" x14ac:dyDescent="0.3">
      <c r="A657" s="30">
        <v>1</v>
      </c>
      <c r="B657" s="53" t="s">
        <v>239</v>
      </c>
      <c r="C657" s="30">
        <v>1</v>
      </c>
      <c r="D657" s="30" t="s">
        <v>91</v>
      </c>
      <c r="E657" s="53" t="s">
        <v>66</v>
      </c>
      <c r="F657" s="30">
        <v>0.5</v>
      </c>
      <c r="G657" s="54">
        <f>'NHÂN CÔNG'!G7</f>
        <v>333450</v>
      </c>
      <c r="H657" s="54">
        <f>C657*F657*G657</f>
        <v>166725</v>
      </c>
    </row>
    <row r="658" spans="1:8" ht="63" x14ac:dyDescent="0.3">
      <c r="A658" s="30">
        <v>2</v>
      </c>
      <c r="B658" s="53" t="s">
        <v>240</v>
      </c>
      <c r="C658" s="30">
        <v>1</v>
      </c>
      <c r="D658" s="58" t="s">
        <v>89</v>
      </c>
      <c r="E658" s="53" t="s">
        <v>93</v>
      </c>
      <c r="F658" s="30">
        <v>1</v>
      </c>
      <c r="G658" s="54">
        <f>'NHÂN CÔNG'!G6</f>
        <v>296770.5</v>
      </c>
      <c r="H658" s="54">
        <f t="shared" ref="H658:H659" si="39">C658*F658*G658</f>
        <v>296770.5</v>
      </c>
    </row>
    <row r="659" spans="1:8" ht="47.25" x14ac:dyDescent="0.3">
      <c r="A659" s="30">
        <v>3</v>
      </c>
      <c r="B659" s="53" t="s">
        <v>241</v>
      </c>
      <c r="C659" s="30">
        <v>1</v>
      </c>
      <c r="D659" s="58" t="s">
        <v>138</v>
      </c>
      <c r="E659" s="53" t="s">
        <v>93</v>
      </c>
      <c r="F659" s="30">
        <v>4</v>
      </c>
      <c r="G659" s="54">
        <f>'NHÂN CÔNG'!G6</f>
        <v>296770.5</v>
      </c>
      <c r="H659" s="54">
        <f t="shared" si="39"/>
        <v>1187082</v>
      </c>
    </row>
    <row r="660" spans="1:8" x14ac:dyDescent="0.3">
      <c r="A660" s="155" t="s">
        <v>68</v>
      </c>
      <c r="B660" s="156"/>
      <c r="C660" s="156"/>
      <c r="D660" s="156"/>
      <c r="E660" s="156"/>
      <c r="F660" s="156"/>
      <c r="G660" s="157"/>
      <c r="H660" s="54">
        <f>SUM(H657:H659)*0.1</f>
        <v>165057.75</v>
      </c>
    </row>
    <row r="661" spans="1:8" x14ac:dyDescent="0.3">
      <c r="A661" s="158" t="s">
        <v>69</v>
      </c>
      <c r="B661" s="158"/>
      <c r="C661" s="158"/>
      <c r="D661" s="158"/>
      <c r="E661" s="158"/>
      <c r="F661" s="158"/>
      <c r="G661" s="159"/>
      <c r="H661" s="55">
        <f>SUM(H657:H660)</f>
        <v>1815635.25</v>
      </c>
    </row>
    <row r="662" spans="1:8" x14ac:dyDescent="0.3">
      <c r="A662" s="144" t="s">
        <v>70</v>
      </c>
      <c r="B662" s="144"/>
      <c r="C662" s="144"/>
      <c r="D662" s="144"/>
      <c r="E662" s="144"/>
      <c r="F662" s="144"/>
      <c r="G662" s="144"/>
      <c r="H662" s="160"/>
    </row>
    <row r="663" spans="1:8" ht="47.25" x14ac:dyDescent="0.3">
      <c r="A663" s="82" t="s">
        <v>0</v>
      </c>
      <c r="B663" s="82" t="s">
        <v>71</v>
      </c>
      <c r="C663" s="83" t="s">
        <v>72</v>
      </c>
      <c r="D663" s="82" t="s">
        <v>32</v>
      </c>
      <c r="E663" s="82" t="s">
        <v>73</v>
      </c>
      <c r="F663" s="57" t="s">
        <v>20</v>
      </c>
      <c r="G663" s="49" t="s">
        <v>64</v>
      </c>
      <c r="H663" s="56"/>
    </row>
    <row r="664" spans="1:8" ht="31.5" x14ac:dyDescent="0.3">
      <c r="A664" s="30">
        <v>1</v>
      </c>
      <c r="B664" s="29" t="s">
        <v>46</v>
      </c>
      <c r="C664" s="53" t="s">
        <v>74</v>
      </c>
      <c r="D664" s="30" t="s">
        <v>75</v>
      </c>
      <c r="E664" s="30">
        <v>2</v>
      </c>
      <c r="F664" s="54">
        <f>'THIẾT BỊ'!F7</f>
        <v>4750</v>
      </c>
      <c r="G664" s="54">
        <f t="shared" ref="G664:G669" si="40">F664*E664</f>
        <v>9500</v>
      </c>
      <c r="H664" s="56"/>
    </row>
    <row r="665" spans="1:8" ht="31.5" x14ac:dyDescent="0.3">
      <c r="A665" s="30">
        <v>2</v>
      </c>
      <c r="B665" s="29" t="s">
        <v>3</v>
      </c>
      <c r="C665" s="53" t="s">
        <v>74</v>
      </c>
      <c r="D665" s="30" t="s">
        <v>75</v>
      </c>
      <c r="E665" s="30">
        <v>5</v>
      </c>
      <c r="F665" s="54">
        <f>'THIẾT BỊ'!F8</f>
        <v>12000</v>
      </c>
      <c r="G665" s="54">
        <f t="shared" si="40"/>
        <v>60000</v>
      </c>
      <c r="H665" s="56"/>
    </row>
    <row r="666" spans="1:8" ht="31.5" x14ac:dyDescent="0.3">
      <c r="A666" s="30">
        <v>3</v>
      </c>
      <c r="B666" s="29" t="s">
        <v>139</v>
      </c>
      <c r="C666" s="53" t="s">
        <v>74</v>
      </c>
      <c r="D666" s="30" t="s">
        <v>75</v>
      </c>
      <c r="E666" s="30">
        <v>0.5</v>
      </c>
      <c r="F666" s="54">
        <f>'THIẾT BỊ'!F20</f>
        <v>14400</v>
      </c>
      <c r="G666" s="54">
        <f t="shared" si="40"/>
        <v>7200</v>
      </c>
      <c r="H666" s="56"/>
    </row>
    <row r="667" spans="1:8" ht="47.25" x14ac:dyDescent="0.3">
      <c r="A667" s="30">
        <v>4</v>
      </c>
      <c r="B667" s="29" t="s">
        <v>47</v>
      </c>
      <c r="C667" s="53" t="s">
        <v>76</v>
      </c>
      <c r="D667" s="30" t="s">
        <v>75</v>
      </c>
      <c r="E667" s="30">
        <v>0.125</v>
      </c>
      <c r="F667" s="54">
        <f>'THIẾT BỊ'!F9</f>
        <v>8000</v>
      </c>
      <c r="G667" s="54">
        <f t="shared" si="40"/>
        <v>1000</v>
      </c>
      <c r="H667" s="56"/>
    </row>
    <row r="668" spans="1:8" ht="31.5" x14ac:dyDescent="0.3">
      <c r="A668" s="30">
        <v>5</v>
      </c>
      <c r="B668" s="29" t="s">
        <v>48</v>
      </c>
      <c r="C668" s="53" t="s">
        <v>74</v>
      </c>
      <c r="D668" s="30" t="s">
        <v>38</v>
      </c>
      <c r="E668" s="30">
        <v>0.125</v>
      </c>
      <c r="F668" s="54">
        <f>'THIẾT BỊ'!F10</f>
        <v>72000</v>
      </c>
      <c r="G668" s="54">
        <f t="shared" si="40"/>
        <v>9000</v>
      </c>
      <c r="H668" s="56"/>
    </row>
    <row r="669" spans="1:8" ht="31.5" x14ac:dyDescent="0.3">
      <c r="A669" s="30">
        <v>6</v>
      </c>
      <c r="B669" s="63" t="s">
        <v>49</v>
      </c>
      <c r="C669" s="53" t="s">
        <v>74</v>
      </c>
      <c r="D669" s="30" t="s">
        <v>38</v>
      </c>
      <c r="E669" s="30">
        <v>0.125</v>
      </c>
      <c r="F669" s="54">
        <f>'THIẾT BỊ'!F11</f>
        <v>4000</v>
      </c>
      <c r="G669" s="54">
        <f t="shared" si="40"/>
        <v>500</v>
      </c>
      <c r="H669" s="56"/>
    </row>
    <row r="670" spans="1:8" x14ac:dyDescent="0.3">
      <c r="A670" s="141" t="s">
        <v>77</v>
      </c>
      <c r="B670" s="142"/>
      <c r="C670" s="142"/>
      <c r="D670" s="142"/>
      <c r="E670" s="142"/>
      <c r="F670" s="143"/>
      <c r="G670" s="55">
        <f>SUM(G664:G669)</f>
        <v>87200</v>
      </c>
      <c r="H670" s="56"/>
    </row>
    <row r="671" spans="1:8" x14ac:dyDescent="0.3">
      <c r="A671" s="144" t="s">
        <v>78</v>
      </c>
      <c r="B671" s="144"/>
      <c r="C671" s="144"/>
      <c r="D671" s="144"/>
      <c r="E671" s="144"/>
      <c r="F671" s="144"/>
      <c r="G671" s="56"/>
      <c r="H671" s="56"/>
    </row>
    <row r="672" spans="1:8" x14ac:dyDescent="0.3">
      <c r="A672" s="82" t="s">
        <v>0</v>
      </c>
      <c r="B672" s="66" t="s">
        <v>79</v>
      </c>
      <c r="C672" s="66" t="s">
        <v>32</v>
      </c>
      <c r="D672" s="66" t="s">
        <v>73</v>
      </c>
      <c r="E672" s="66" t="s">
        <v>16</v>
      </c>
      <c r="F672" s="67" t="s">
        <v>64</v>
      </c>
      <c r="G672" s="56"/>
      <c r="H672" s="56"/>
    </row>
    <row r="673" spans="1:8" x14ac:dyDescent="0.3">
      <c r="A673" s="30">
        <v>1</v>
      </c>
      <c r="B673" s="44" t="s">
        <v>51</v>
      </c>
      <c r="C673" s="43" t="s">
        <v>52</v>
      </c>
      <c r="D673" s="30">
        <v>1</v>
      </c>
      <c r="E673" s="45">
        <f>'VẬT LIỆU'!D7</f>
        <v>40000</v>
      </c>
      <c r="F673" s="48">
        <f>E673*D673</f>
        <v>40000</v>
      </c>
      <c r="G673" s="56"/>
      <c r="H673" s="56"/>
    </row>
    <row r="674" spans="1:8" x14ac:dyDescent="0.3">
      <c r="A674" s="30">
        <v>2</v>
      </c>
      <c r="B674" s="44" t="s">
        <v>39</v>
      </c>
      <c r="C674" s="43" t="s">
        <v>5</v>
      </c>
      <c r="D674" s="30">
        <v>0.5</v>
      </c>
      <c r="E674" s="45">
        <f>'VẬT LIỆU'!D8</f>
        <v>90000</v>
      </c>
      <c r="F674" s="48">
        <f t="shared" ref="F674:F678" si="41">E674*D674</f>
        <v>45000</v>
      </c>
      <c r="G674" s="56"/>
      <c r="H674" s="56"/>
    </row>
    <row r="675" spans="1:8" x14ac:dyDescent="0.3">
      <c r="A675" s="30">
        <v>3</v>
      </c>
      <c r="B675" s="44" t="s">
        <v>53</v>
      </c>
      <c r="C675" s="43" t="s">
        <v>6</v>
      </c>
      <c r="D675" s="30">
        <v>0.1</v>
      </c>
      <c r="E675" s="45">
        <f>'VẬT LIỆU'!D9</f>
        <v>800000</v>
      </c>
      <c r="F675" s="48">
        <f t="shared" si="41"/>
        <v>80000</v>
      </c>
      <c r="G675" s="56"/>
      <c r="H675" s="56"/>
    </row>
    <row r="676" spans="1:8" x14ac:dyDescent="0.3">
      <c r="A676" s="30">
        <v>4</v>
      </c>
      <c r="B676" s="44" t="s">
        <v>54</v>
      </c>
      <c r="C676" s="43" t="s">
        <v>6</v>
      </c>
      <c r="D676" s="30">
        <v>0.02</v>
      </c>
      <c r="E676" s="45">
        <f>'VẬT LIỆU'!D10</f>
        <v>1200000</v>
      </c>
      <c r="F676" s="48">
        <f t="shared" si="41"/>
        <v>24000</v>
      </c>
      <c r="G676" s="56"/>
      <c r="H676" s="56"/>
    </row>
    <row r="677" spans="1:8" x14ac:dyDescent="0.3">
      <c r="A677" s="30">
        <v>5</v>
      </c>
      <c r="B677" s="44" t="s">
        <v>55</v>
      </c>
      <c r="C677" s="43" t="s">
        <v>6</v>
      </c>
      <c r="D677" s="30">
        <v>0.5</v>
      </c>
      <c r="E677" s="45">
        <f>'VẬT LIỆU'!D11</f>
        <v>120000</v>
      </c>
      <c r="F677" s="48">
        <f t="shared" si="41"/>
        <v>60000</v>
      </c>
      <c r="G677" s="56"/>
      <c r="H677" s="56"/>
    </row>
    <row r="678" spans="1:8" x14ac:dyDescent="0.3">
      <c r="A678" s="30">
        <v>6</v>
      </c>
      <c r="B678" s="44" t="s">
        <v>56</v>
      </c>
      <c r="C678" s="43" t="s">
        <v>30</v>
      </c>
      <c r="D678" s="30">
        <v>2</v>
      </c>
      <c r="E678" s="45">
        <f>'VẬT LIỆU'!D12</f>
        <v>50000</v>
      </c>
      <c r="F678" s="48">
        <f t="shared" si="41"/>
        <v>100000</v>
      </c>
      <c r="G678" s="56"/>
      <c r="H678" s="56"/>
    </row>
    <row r="679" spans="1:8" x14ac:dyDescent="0.3">
      <c r="A679" s="30">
        <v>7</v>
      </c>
      <c r="B679" s="183" t="s">
        <v>57</v>
      </c>
      <c r="C679" s="184"/>
      <c r="D679" s="30" t="s">
        <v>58</v>
      </c>
      <c r="E679" s="45"/>
      <c r="F679" s="48"/>
      <c r="G679" s="56"/>
      <c r="H679" s="56"/>
    </row>
    <row r="680" spans="1:8" x14ac:dyDescent="0.3">
      <c r="A680" s="145" t="s">
        <v>80</v>
      </c>
      <c r="B680" s="145"/>
      <c r="C680" s="145"/>
      <c r="D680" s="145"/>
      <c r="E680" s="145"/>
      <c r="F680" s="55">
        <f>SUM(F673:F679)</f>
        <v>349000</v>
      </c>
      <c r="G680" s="56"/>
      <c r="H680" s="56"/>
    </row>
    <row r="681" spans="1:8" x14ac:dyDescent="0.3">
      <c r="A681" s="146" t="s">
        <v>81</v>
      </c>
      <c r="B681" s="146"/>
      <c r="C681" s="146"/>
      <c r="D681" s="146"/>
      <c r="E681" s="146"/>
      <c r="F681" s="146"/>
      <c r="G681" s="146"/>
      <c r="H681" s="47">
        <f>H652*0.15</f>
        <v>337775.28749999998</v>
      </c>
    </row>
    <row r="682" spans="1:8" x14ac:dyDescent="0.3">
      <c r="A682" s="146" t="s">
        <v>82</v>
      </c>
      <c r="B682" s="146"/>
      <c r="C682" s="146"/>
      <c r="D682" s="146"/>
      <c r="E682" s="146"/>
      <c r="F682" s="146"/>
      <c r="G682" s="146"/>
      <c r="H682" s="47">
        <f>H652+H681</f>
        <v>2589610.5375000001</v>
      </c>
    </row>
    <row r="684" spans="1:8" x14ac:dyDescent="0.3">
      <c r="A684" s="64">
        <v>12</v>
      </c>
      <c r="B684" s="174" t="s">
        <v>242</v>
      </c>
      <c r="C684" s="162"/>
      <c r="D684" s="162"/>
      <c r="E684" s="162"/>
      <c r="F684" s="162"/>
      <c r="G684" s="162"/>
      <c r="H684" s="163"/>
    </row>
    <row r="685" spans="1:8" x14ac:dyDescent="0.3">
      <c r="A685" s="164" t="s">
        <v>223</v>
      </c>
      <c r="B685" s="165"/>
      <c r="C685" s="165"/>
      <c r="D685" s="165"/>
      <c r="E685" s="165"/>
      <c r="F685" s="165"/>
      <c r="G685" s="165"/>
      <c r="H685" s="166"/>
    </row>
    <row r="686" spans="1:8" x14ac:dyDescent="0.3">
      <c r="A686" s="146" t="s">
        <v>60</v>
      </c>
      <c r="B686" s="146"/>
      <c r="C686" s="146"/>
      <c r="D686" s="146"/>
      <c r="E686" s="146"/>
      <c r="F686" s="146"/>
      <c r="G686" s="146"/>
      <c r="H686" s="47">
        <f>H696+G705+F740</f>
        <v>48899771.700000003</v>
      </c>
    </row>
    <row r="687" spans="1:8" x14ac:dyDescent="0.3">
      <c r="A687" s="147" t="s">
        <v>61</v>
      </c>
      <c r="B687" s="148"/>
      <c r="C687" s="148"/>
      <c r="D687" s="148"/>
      <c r="E687" s="148"/>
      <c r="F687" s="148"/>
      <c r="G687" s="148"/>
      <c r="H687" s="149"/>
    </row>
    <row r="688" spans="1:8" x14ac:dyDescent="0.3">
      <c r="A688" s="150" t="s">
        <v>62</v>
      </c>
      <c r="B688" s="151"/>
      <c r="C688" s="151"/>
      <c r="D688" s="151"/>
      <c r="E688" s="151"/>
      <c r="F688" s="151"/>
      <c r="G688" s="151"/>
      <c r="H688" s="152"/>
    </row>
    <row r="689" spans="1:8" x14ac:dyDescent="0.3">
      <c r="A689" s="153" t="s">
        <v>0</v>
      </c>
      <c r="B689" s="154" t="s">
        <v>88</v>
      </c>
      <c r="C689" s="153" t="s">
        <v>63</v>
      </c>
      <c r="D689" s="153"/>
      <c r="E689" s="153"/>
      <c r="F689" s="153"/>
      <c r="G689" s="49"/>
      <c r="H689" s="49"/>
    </row>
    <row r="690" spans="1:8" ht="31.5" x14ac:dyDescent="0.3">
      <c r="A690" s="153"/>
      <c r="B690" s="153"/>
      <c r="C690" s="83" t="s">
        <v>87</v>
      </c>
      <c r="D690" s="82" t="s">
        <v>85</v>
      </c>
      <c r="E690" s="82" t="s">
        <v>84</v>
      </c>
      <c r="F690" s="83" t="s">
        <v>86</v>
      </c>
      <c r="G690" s="57" t="s">
        <v>83</v>
      </c>
      <c r="H690" s="49" t="s">
        <v>64</v>
      </c>
    </row>
    <row r="691" spans="1:8" ht="47.25" x14ac:dyDescent="0.3">
      <c r="A691" s="170">
        <v>1</v>
      </c>
      <c r="B691" s="172" t="s">
        <v>90</v>
      </c>
      <c r="C691" s="30">
        <v>1</v>
      </c>
      <c r="D691" s="30" t="s">
        <v>91</v>
      </c>
      <c r="E691" s="53" t="s">
        <v>66</v>
      </c>
      <c r="F691" s="30">
        <v>0.25</v>
      </c>
      <c r="G691" s="54">
        <f>'NHÂN CÔNG'!G7</f>
        <v>333450</v>
      </c>
      <c r="H691" s="54">
        <f>C691*F691*G691</f>
        <v>83362.5</v>
      </c>
    </row>
    <row r="692" spans="1:8" ht="47.25" x14ac:dyDescent="0.3">
      <c r="A692" s="171"/>
      <c r="B692" s="173"/>
      <c r="C692" s="30">
        <v>3</v>
      </c>
      <c r="D692" s="30" t="s">
        <v>92</v>
      </c>
      <c r="E692" s="53" t="s">
        <v>93</v>
      </c>
      <c r="F692" s="30">
        <v>0.75</v>
      </c>
      <c r="G692" s="54">
        <f>'NHÂN CÔNG'!G6</f>
        <v>296770.5</v>
      </c>
      <c r="H692" s="54"/>
    </row>
    <row r="693" spans="1:8" ht="47.25" x14ac:dyDescent="0.3">
      <c r="A693" s="170">
        <v>2</v>
      </c>
      <c r="B693" s="172" t="s">
        <v>94</v>
      </c>
      <c r="C693" s="30">
        <v>1</v>
      </c>
      <c r="D693" s="30" t="s">
        <v>91</v>
      </c>
      <c r="E693" s="53" t="s">
        <v>66</v>
      </c>
      <c r="F693" s="30">
        <v>1</v>
      </c>
      <c r="G693" s="54">
        <f>'NHÂN CÔNG'!G7</f>
        <v>333450</v>
      </c>
      <c r="H693" s="54">
        <f t="shared" ref="H693:H694" si="42">C693*F693*G693</f>
        <v>333450</v>
      </c>
    </row>
    <row r="694" spans="1:8" ht="47.25" x14ac:dyDescent="0.3">
      <c r="A694" s="171"/>
      <c r="B694" s="173"/>
      <c r="C694" s="30">
        <v>3</v>
      </c>
      <c r="D694" s="30" t="s">
        <v>92</v>
      </c>
      <c r="E694" s="53" t="s">
        <v>93</v>
      </c>
      <c r="F694" s="30">
        <v>3</v>
      </c>
      <c r="G694" s="54">
        <f>'NHÂN CÔNG'!G6</f>
        <v>296770.5</v>
      </c>
      <c r="H694" s="54">
        <f t="shared" si="42"/>
        <v>2670934.5</v>
      </c>
    </row>
    <row r="695" spans="1:8" x14ac:dyDescent="0.3">
      <c r="A695" s="155" t="s">
        <v>68</v>
      </c>
      <c r="B695" s="156"/>
      <c r="C695" s="156"/>
      <c r="D695" s="156"/>
      <c r="E695" s="156"/>
      <c r="F695" s="156"/>
      <c r="G695" s="157"/>
      <c r="H695" s="54">
        <f>SUM(H691:H694)*0.1</f>
        <v>308774.7</v>
      </c>
    </row>
    <row r="696" spans="1:8" x14ac:dyDescent="0.3">
      <c r="A696" s="158" t="s">
        <v>69</v>
      </c>
      <c r="B696" s="158"/>
      <c r="C696" s="158"/>
      <c r="D696" s="158"/>
      <c r="E696" s="158"/>
      <c r="F696" s="158"/>
      <c r="G696" s="159"/>
      <c r="H696" s="55">
        <f>SUM(H691:H695)</f>
        <v>3396521.7</v>
      </c>
    </row>
    <row r="697" spans="1:8" x14ac:dyDescent="0.3">
      <c r="A697" s="144" t="s">
        <v>70</v>
      </c>
      <c r="B697" s="144"/>
      <c r="C697" s="144"/>
      <c r="D697" s="144"/>
      <c r="E697" s="144"/>
      <c r="F697" s="144"/>
      <c r="G697" s="144"/>
      <c r="H697" s="160"/>
    </row>
    <row r="698" spans="1:8" ht="47.25" x14ac:dyDescent="0.3">
      <c r="A698" s="82" t="s">
        <v>0</v>
      </c>
      <c r="B698" s="82" t="s">
        <v>71</v>
      </c>
      <c r="C698" s="83" t="s">
        <v>72</v>
      </c>
      <c r="D698" s="82" t="s">
        <v>32</v>
      </c>
      <c r="E698" s="82" t="s">
        <v>73</v>
      </c>
      <c r="F698" s="57" t="s">
        <v>20</v>
      </c>
      <c r="G698" s="49" t="s">
        <v>64</v>
      </c>
      <c r="H698" s="56"/>
    </row>
    <row r="699" spans="1:8" ht="126" x14ac:dyDescent="0.3">
      <c r="A699" s="30">
        <v>1</v>
      </c>
      <c r="B699" s="38" t="s">
        <v>147</v>
      </c>
      <c r="C699" s="53" t="s">
        <v>99</v>
      </c>
      <c r="D699" s="30" t="s">
        <v>75</v>
      </c>
      <c r="E699" s="30">
        <v>1</v>
      </c>
      <c r="F699" s="54">
        <f>'THIẾT BỊ'!F13</f>
        <v>125000</v>
      </c>
      <c r="G699" s="54">
        <f t="shared" ref="G699:G704" si="43">F699*E699</f>
        <v>125000</v>
      </c>
      <c r="H699" s="56"/>
    </row>
    <row r="700" spans="1:8" ht="94.5" x14ac:dyDescent="0.3">
      <c r="A700" s="30">
        <v>2</v>
      </c>
      <c r="B700" s="38" t="s">
        <v>148</v>
      </c>
      <c r="C700" s="53" t="s">
        <v>103</v>
      </c>
      <c r="D700" s="30" t="s">
        <v>75</v>
      </c>
      <c r="E700" s="30">
        <v>1</v>
      </c>
      <c r="F700" s="54">
        <f>'THIẾT BỊ'!F15</f>
        <v>125000</v>
      </c>
      <c r="G700" s="54">
        <f t="shared" si="43"/>
        <v>125000</v>
      </c>
      <c r="H700" s="56"/>
    </row>
    <row r="701" spans="1:8" ht="31.5" x14ac:dyDescent="0.3">
      <c r="A701" s="30">
        <v>3</v>
      </c>
      <c r="B701" s="38" t="s">
        <v>184</v>
      </c>
      <c r="C701" s="53" t="s">
        <v>74</v>
      </c>
      <c r="D701" s="30" t="s">
        <v>38</v>
      </c>
      <c r="E701" s="30">
        <v>1</v>
      </c>
      <c r="F701" s="54">
        <f>'THIẾT BỊ'!F45</f>
        <v>11000</v>
      </c>
      <c r="G701" s="54">
        <f t="shared" si="43"/>
        <v>11000</v>
      </c>
      <c r="H701" s="56"/>
    </row>
    <row r="702" spans="1:8" ht="47.25" x14ac:dyDescent="0.3">
      <c r="A702" s="30">
        <v>4</v>
      </c>
      <c r="B702" s="38" t="s">
        <v>108</v>
      </c>
      <c r="C702" s="53" t="s">
        <v>74</v>
      </c>
      <c r="D702" s="30" t="s">
        <v>38</v>
      </c>
      <c r="E702" s="30">
        <v>4</v>
      </c>
      <c r="F702" s="54">
        <f>'THIẾT BỊ'!F16</f>
        <v>2000</v>
      </c>
      <c r="G702" s="54">
        <f t="shared" si="43"/>
        <v>8000</v>
      </c>
      <c r="H702" s="56"/>
    </row>
    <row r="703" spans="1:8" ht="31.5" x14ac:dyDescent="0.3">
      <c r="A703" s="30">
        <v>5</v>
      </c>
      <c r="B703" s="38" t="s">
        <v>243</v>
      </c>
      <c r="C703" s="53" t="s">
        <v>74</v>
      </c>
      <c r="D703" s="30" t="s">
        <v>38</v>
      </c>
      <c r="E703" s="30">
        <v>1</v>
      </c>
      <c r="F703" s="54">
        <f>'THIẾT BỊ'!F46</f>
        <v>1250000</v>
      </c>
      <c r="G703" s="54">
        <f t="shared" si="43"/>
        <v>1250000</v>
      </c>
      <c r="H703" s="56"/>
    </row>
    <row r="704" spans="1:8" ht="31.5" x14ac:dyDescent="0.3">
      <c r="A704" s="30">
        <v>6</v>
      </c>
      <c r="B704" s="38" t="s">
        <v>244</v>
      </c>
      <c r="C704" s="53" t="s">
        <v>74</v>
      </c>
      <c r="D704" s="30" t="s">
        <v>38</v>
      </c>
      <c r="E704" s="30">
        <v>1</v>
      </c>
      <c r="F704" s="54">
        <f>'THIẾT BỊ'!F47</f>
        <v>600000</v>
      </c>
      <c r="G704" s="54">
        <f t="shared" si="43"/>
        <v>600000</v>
      </c>
      <c r="H704" s="56"/>
    </row>
    <row r="705" spans="1:8" x14ac:dyDescent="0.3">
      <c r="A705" s="141" t="s">
        <v>77</v>
      </c>
      <c r="B705" s="142"/>
      <c r="C705" s="142"/>
      <c r="D705" s="142"/>
      <c r="E705" s="142"/>
      <c r="F705" s="143"/>
      <c r="G705" s="55">
        <f>SUM(G699:G704)</f>
        <v>2119000</v>
      </c>
      <c r="H705" s="56"/>
    </row>
    <row r="706" spans="1:8" x14ac:dyDescent="0.3">
      <c r="A706" s="144" t="s">
        <v>78</v>
      </c>
      <c r="B706" s="144"/>
      <c r="C706" s="144"/>
      <c r="D706" s="144"/>
      <c r="E706" s="144"/>
      <c r="F706" s="144"/>
      <c r="G706" s="56"/>
      <c r="H706" s="56"/>
    </row>
    <row r="707" spans="1:8" x14ac:dyDescent="0.3">
      <c r="A707" s="82" t="s">
        <v>0</v>
      </c>
      <c r="B707" s="66" t="s">
        <v>79</v>
      </c>
      <c r="C707" s="66" t="s">
        <v>32</v>
      </c>
      <c r="D707" s="66" t="s">
        <v>73</v>
      </c>
      <c r="E707" s="66" t="s">
        <v>16</v>
      </c>
      <c r="F707" s="67" t="s">
        <v>64</v>
      </c>
      <c r="G707" s="56"/>
      <c r="H707" s="56"/>
    </row>
    <row r="708" spans="1:8" ht="31.5" x14ac:dyDescent="0.3">
      <c r="A708" s="30">
        <v>1</v>
      </c>
      <c r="B708" s="68" t="s">
        <v>245</v>
      </c>
      <c r="C708" s="43" t="s">
        <v>30</v>
      </c>
      <c r="D708" s="30">
        <v>20</v>
      </c>
      <c r="E708" s="72">
        <f>'VẬT LIỆU'!D53</f>
        <v>250000</v>
      </c>
      <c r="F708" s="73">
        <f>E708*D708</f>
        <v>5000000</v>
      </c>
      <c r="G708" s="56"/>
      <c r="H708" s="56"/>
    </row>
    <row r="709" spans="1:8" ht="47.25" x14ac:dyDescent="0.3">
      <c r="A709" s="30">
        <v>2</v>
      </c>
      <c r="B709" s="68" t="s">
        <v>246</v>
      </c>
      <c r="C709" s="43" t="s">
        <v>30</v>
      </c>
      <c r="D709" s="30">
        <v>0.25</v>
      </c>
      <c r="E709" s="72">
        <f>'VẬT LIỆU'!D54</f>
        <v>5000000</v>
      </c>
      <c r="F709" s="73">
        <f t="shared" ref="F709:F739" si="44">E709*D709</f>
        <v>1250000</v>
      </c>
      <c r="G709" s="56"/>
      <c r="H709" s="56"/>
    </row>
    <row r="710" spans="1:8" ht="31.5" x14ac:dyDescent="0.3">
      <c r="A710" s="30">
        <v>3</v>
      </c>
      <c r="B710" s="38" t="s">
        <v>190</v>
      </c>
      <c r="C710" s="43" t="s">
        <v>30</v>
      </c>
      <c r="D710" s="30">
        <v>1</v>
      </c>
      <c r="E710" s="72">
        <f>'VẬT LIỆU'!D55</f>
        <v>5500000</v>
      </c>
      <c r="F710" s="73">
        <f t="shared" si="44"/>
        <v>5500000</v>
      </c>
      <c r="G710" s="56"/>
      <c r="H710" s="56"/>
    </row>
    <row r="711" spans="1:8" x14ac:dyDescent="0.3">
      <c r="A711" s="30">
        <v>4</v>
      </c>
      <c r="B711" s="38" t="s">
        <v>191</v>
      </c>
      <c r="C711" s="43" t="s">
        <v>30</v>
      </c>
      <c r="D711" s="30">
        <v>1</v>
      </c>
      <c r="E711" s="72">
        <f>'VẬT LIỆU'!D56</f>
        <v>10000000</v>
      </c>
      <c r="F711" s="73">
        <f t="shared" si="44"/>
        <v>10000000</v>
      </c>
      <c r="G711" s="56"/>
      <c r="H711" s="56"/>
    </row>
    <row r="712" spans="1:8" ht="47.25" x14ac:dyDescent="0.3">
      <c r="A712" s="30">
        <v>5</v>
      </c>
      <c r="B712" s="68" t="s">
        <v>130</v>
      </c>
      <c r="C712" s="43" t="s">
        <v>109</v>
      </c>
      <c r="D712" s="30">
        <v>4</v>
      </c>
      <c r="E712" s="72">
        <f>'VẬT LIỆU'!D14</f>
        <v>260000</v>
      </c>
      <c r="F712" s="73">
        <f t="shared" si="44"/>
        <v>1040000</v>
      </c>
      <c r="G712" s="56"/>
      <c r="H712" s="56"/>
    </row>
    <row r="713" spans="1:8" x14ac:dyDescent="0.3">
      <c r="A713" s="30">
        <v>6</v>
      </c>
      <c r="B713" s="68" t="s">
        <v>193</v>
      </c>
      <c r="C713" s="43" t="s">
        <v>113</v>
      </c>
      <c r="D713" s="30">
        <v>10</v>
      </c>
      <c r="E713" s="72">
        <f>'VẬT LIỆU'!D49</f>
        <v>2000</v>
      </c>
      <c r="F713" s="73">
        <f t="shared" si="44"/>
        <v>20000</v>
      </c>
      <c r="G713" s="56"/>
      <c r="H713" s="56"/>
    </row>
    <row r="714" spans="1:8" ht="63" x14ac:dyDescent="0.3">
      <c r="A714" s="30">
        <v>7</v>
      </c>
      <c r="B714" s="68" t="s">
        <v>110</v>
      </c>
      <c r="C714" s="43" t="s">
        <v>111</v>
      </c>
      <c r="D714" s="30">
        <v>8</v>
      </c>
      <c r="E714" s="72">
        <f>'VẬT LIỆU'!D15</f>
        <v>164000</v>
      </c>
      <c r="F714" s="73">
        <f t="shared" si="44"/>
        <v>1312000</v>
      </c>
      <c r="G714" s="56"/>
      <c r="H714" s="56"/>
    </row>
    <row r="715" spans="1:8" ht="47.25" x14ac:dyDescent="0.3">
      <c r="A715" s="30">
        <v>8</v>
      </c>
      <c r="B715" s="68" t="s">
        <v>112</v>
      </c>
      <c r="C715" s="43" t="s">
        <v>111</v>
      </c>
      <c r="D715" s="30">
        <v>4</v>
      </c>
      <c r="E715" s="72">
        <f>'VẬT LIỆU'!D16</f>
        <v>370000</v>
      </c>
      <c r="F715" s="73">
        <f t="shared" si="44"/>
        <v>1480000</v>
      </c>
      <c r="G715" s="56"/>
      <c r="H715" s="56"/>
    </row>
    <row r="716" spans="1:8" ht="31.5" x14ac:dyDescent="0.3">
      <c r="A716" s="30">
        <v>9</v>
      </c>
      <c r="B716" s="68" t="s">
        <v>128</v>
      </c>
      <c r="C716" s="43" t="s">
        <v>113</v>
      </c>
      <c r="D716" s="30">
        <v>1</v>
      </c>
      <c r="E716" s="72">
        <f>'VẬT LIỆU'!D19</f>
        <v>300000</v>
      </c>
      <c r="F716" s="73">
        <f t="shared" si="44"/>
        <v>300000</v>
      </c>
      <c r="G716" s="56"/>
      <c r="H716" s="56"/>
    </row>
    <row r="717" spans="1:8" x14ac:dyDescent="0.3">
      <c r="A717" s="30">
        <v>10</v>
      </c>
      <c r="B717" s="69" t="s">
        <v>114</v>
      </c>
      <c r="C717" s="43" t="s">
        <v>30</v>
      </c>
      <c r="D717" s="30">
        <v>1</v>
      </c>
      <c r="E717" s="72">
        <f>'VẬT LIỆU'!D20</f>
        <v>250000</v>
      </c>
      <c r="F717" s="73">
        <f t="shared" si="44"/>
        <v>250000</v>
      </c>
      <c r="G717" s="56"/>
      <c r="H717" s="56"/>
    </row>
    <row r="718" spans="1:8" x14ac:dyDescent="0.3">
      <c r="A718" s="30">
        <v>11</v>
      </c>
      <c r="B718" s="69" t="s">
        <v>115</v>
      </c>
      <c r="C718" s="43" t="s">
        <v>113</v>
      </c>
      <c r="D718" s="30">
        <v>20</v>
      </c>
      <c r="E718" s="72">
        <f>'VẬT LIỆU'!D21</f>
        <v>150000</v>
      </c>
      <c r="F718" s="73">
        <f t="shared" si="44"/>
        <v>3000000</v>
      </c>
      <c r="G718" s="56"/>
      <c r="H718" s="56"/>
    </row>
    <row r="719" spans="1:8" ht="31.5" x14ac:dyDescent="0.3">
      <c r="A719" s="30">
        <v>12</v>
      </c>
      <c r="B719" s="68" t="s">
        <v>127</v>
      </c>
      <c r="C719" s="43" t="s">
        <v>30</v>
      </c>
      <c r="D719" s="30">
        <v>30</v>
      </c>
      <c r="E719" s="72">
        <f>'VẬT LIỆU'!D22</f>
        <v>15000</v>
      </c>
      <c r="F719" s="73">
        <f t="shared" si="44"/>
        <v>450000</v>
      </c>
      <c r="G719" s="56"/>
      <c r="H719" s="56"/>
    </row>
    <row r="720" spans="1:8" x14ac:dyDescent="0.3">
      <c r="A720" s="30">
        <v>13</v>
      </c>
      <c r="B720" s="69" t="s">
        <v>116</v>
      </c>
      <c r="C720" s="43" t="s">
        <v>117</v>
      </c>
      <c r="D720" s="30">
        <v>1</v>
      </c>
      <c r="E720" s="72">
        <f>'VẬT LIỆU'!D23</f>
        <v>50000</v>
      </c>
      <c r="F720" s="73">
        <f t="shared" si="44"/>
        <v>50000</v>
      </c>
      <c r="G720" s="56"/>
      <c r="H720" s="56"/>
    </row>
    <row r="721" spans="1:8" x14ac:dyDescent="0.3">
      <c r="A721" s="30">
        <v>14</v>
      </c>
      <c r="B721" s="69" t="s">
        <v>118</v>
      </c>
      <c r="C721" s="43" t="s">
        <v>30</v>
      </c>
      <c r="D721" s="30">
        <v>0.25</v>
      </c>
      <c r="E721" s="72">
        <f>'VẬT LIỆU'!D24</f>
        <v>60000</v>
      </c>
      <c r="F721" s="73">
        <f t="shared" si="44"/>
        <v>15000</v>
      </c>
      <c r="G721" s="56"/>
      <c r="H721" s="56"/>
    </row>
    <row r="722" spans="1:8" x14ac:dyDescent="0.3">
      <c r="A722" s="30">
        <v>15</v>
      </c>
      <c r="B722" s="69" t="s">
        <v>194</v>
      </c>
      <c r="C722" s="43" t="s">
        <v>30</v>
      </c>
      <c r="D722" s="30">
        <v>0.75</v>
      </c>
      <c r="E722" s="72">
        <f>'VẬT LIỆU'!D50</f>
        <v>50000</v>
      </c>
      <c r="F722" s="73">
        <f t="shared" si="44"/>
        <v>37500</v>
      </c>
      <c r="G722" s="56"/>
      <c r="H722" s="56"/>
    </row>
    <row r="723" spans="1:8" x14ac:dyDescent="0.3">
      <c r="A723" s="30">
        <v>16</v>
      </c>
      <c r="B723" s="69" t="s">
        <v>160</v>
      </c>
      <c r="C723" s="79" t="s">
        <v>30</v>
      </c>
      <c r="D723" s="30">
        <v>0.75</v>
      </c>
      <c r="E723" s="72">
        <f>'VẬT LIỆU'!D31</f>
        <v>60000</v>
      </c>
      <c r="F723" s="73">
        <f t="shared" si="44"/>
        <v>45000</v>
      </c>
      <c r="G723" s="56"/>
      <c r="H723" s="56"/>
    </row>
    <row r="724" spans="1:8" x14ac:dyDescent="0.3">
      <c r="A724" s="30">
        <v>17</v>
      </c>
      <c r="B724" s="69" t="s">
        <v>51</v>
      </c>
      <c r="C724" s="43" t="s">
        <v>52</v>
      </c>
      <c r="D724" s="30">
        <v>4</v>
      </c>
      <c r="E724" s="72">
        <f>'VẬT LIỆU'!D7</f>
        <v>40000</v>
      </c>
      <c r="F724" s="73">
        <f t="shared" si="44"/>
        <v>160000</v>
      </c>
      <c r="G724" s="56"/>
      <c r="H724" s="56"/>
    </row>
    <row r="725" spans="1:8" x14ac:dyDescent="0.3">
      <c r="A725" s="30">
        <v>18</v>
      </c>
      <c r="B725" s="69" t="s">
        <v>55</v>
      </c>
      <c r="C725" s="43" t="s">
        <v>30</v>
      </c>
      <c r="D725" s="30">
        <v>0.5</v>
      </c>
      <c r="E725" s="72">
        <f>'VẬT LIỆU'!D11</f>
        <v>120000</v>
      </c>
      <c r="F725" s="73">
        <f t="shared" si="44"/>
        <v>60000</v>
      </c>
      <c r="G725" s="56"/>
      <c r="H725" s="56"/>
    </row>
    <row r="726" spans="1:8" x14ac:dyDescent="0.3">
      <c r="A726" s="30">
        <v>19</v>
      </c>
      <c r="B726" s="69" t="s">
        <v>247</v>
      </c>
      <c r="C726" s="43" t="s">
        <v>30</v>
      </c>
      <c r="D726" s="30">
        <v>4</v>
      </c>
      <c r="E726" s="72"/>
      <c r="F726" s="73">
        <f t="shared" si="44"/>
        <v>0</v>
      </c>
      <c r="G726" s="56"/>
      <c r="H726" s="56"/>
    </row>
    <row r="727" spans="1:8" x14ac:dyDescent="0.3">
      <c r="A727" s="30">
        <v>20</v>
      </c>
      <c r="B727" s="69" t="s">
        <v>119</v>
      </c>
      <c r="C727" s="43" t="s">
        <v>120</v>
      </c>
      <c r="D727" s="30">
        <v>10</v>
      </c>
      <c r="E727" s="72">
        <f>'VẬT LIỆU'!D25</f>
        <v>15000</v>
      </c>
      <c r="F727" s="73">
        <f t="shared" si="44"/>
        <v>150000</v>
      </c>
      <c r="G727" s="56"/>
      <c r="H727" s="56"/>
    </row>
    <row r="728" spans="1:8" x14ac:dyDescent="0.3">
      <c r="A728" s="30">
        <v>21</v>
      </c>
      <c r="B728" s="69" t="s">
        <v>121</v>
      </c>
      <c r="C728" s="43" t="s">
        <v>122</v>
      </c>
      <c r="D728" s="30">
        <v>2</v>
      </c>
      <c r="E728" s="72">
        <f>'VẬT LIỆU'!D26</f>
        <v>32000</v>
      </c>
      <c r="F728" s="73">
        <f t="shared" si="44"/>
        <v>64000</v>
      </c>
      <c r="G728" s="56"/>
      <c r="H728" s="56"/>
    </row>
    <row r="729" spans="1:8" ht="47.25" x14ac:dyDescent="0.3">
      <c r="A729" s="30">
        <v>22</v>
      </c>
      <c r="B729" s="68" t="s">
        <v>215</v>
      </c>
      <c r="C729" s="43" t="s">
        <v>30</v>
      </c>
      <c r="D729" s="30">
        <v>10</v>
      </c>
      <c r="E729" s="72">
        <f>'VẬT LIỆU'!D27</f>
        <v>25000</v>
      </c>
      <c r="F729" s="73">
        <f t="shared" si="44"/>
        <v>250000</v>
      </c>
      <c r="G729" s="56"/>
      <c r="H729" s="56"/>
    </row>
    <row r="730" spans="1:8" ht="47.25" x14ac:dyDescent="0.3">
      <c r="A730" s="30">
        <v>23</v>
      </c>
      <c r="B730" s="68" t="s">
        <v>200</v>
      </c>
      <c r="C730" s="43" t="s">
        <v>30</v>
      </c>
      <c r="D730" s="30">
        <v>20</v>
      </c>
      <c r="E730" s="72">
        <f>'VẬT LIỆU'!D37</f>
        <v>350000</v>
      </c>
      <c r="F730" s="73">
        <f t="shared" si="44"/>
        <v>7000000</v>
      </c>
      <c r="G730" s="56"/>
      <c r="H730" s="56"/>
    </row>
    <row r="731" spans="1:8" ht="47.25" x14ac:dyDescent="0.3">
      <c r="A731" s="30">
        <v>24</v>
      </c>
      <c r="B731" s="68" t="s">
        <v>201</v>
      </c>
      <c r="C731" s="43" t="s">
        <v>30</v>
      </c>
      <c r="D731" s="30">
        <v>10</v>
      </c>
      <c r="E731" s="72">
        <f>'VẬT LIỆU'!D38</f>
        <v>95000</v>
      </c>
      <c r="F731" s="73">
        <f t="shared" si="44"/>
        <v>950000</v>
      </c>
      <c r="G731" s="56"/>
      <c r="H731" s="56"/>
    </row>
    <row r="732" spans="1:8" ht="47.25" x14ac:dyDescent="0.3">
      <c r="A732" s="30">
        <v>25</v>
      </c>
      <c r="B732" s="68" t="s">
        <v>202</v>
      </c>
      <c r="C732" s="43" t="s">
        <v>30</v>
      </c>
      <c r="D732" s="30">
        <v>5</v>
      </c>
      <c r="E732" s="72">
        <f>'VẬT LIỆU'!D39</f>
        <v>215000</v>
      </c>
      <c r="F732" s="73">
        <f t="shared" si="44"/>
        <v>1075000</v>
      </c>
      <c r="G732" s="56"/>
      <c r="H732" s="56"/>
    </row>
    <row r="733" spans="1:8" ht="47.25" x14ac:dyDescent="0.3">
      <c r="A733" s="30">
        <v>26</v>
      </c>
      <c r="B733" s="68" t="s">
        <v>203</v>
      </c>
      <c r="C733" s="43" t="s">
        <v>30</v>
      </c>
      <c r="D733" s="30">
        <v>10</v>
      </c>
      <c r="E733" s="72">
        <f>'VẬT LIỆU'!D40</f>
        <v>260000</v>
      </c>
      <c r="F733" s="73">
        <f t="shared" si="44"/>
        <v>2600000</v>
      </c>
      <c r="G733" s="56"/>
      <c r="H733" s="56"/>
    </row>
    <row r="734" spans="1:8" ht="47.25" x14ac:dyDescent="0.3">
      <c r="A734" s="30">
        <v>27</v>
      </c>
      <c r="B734" s="68" t="s">
        <v>204</v>
      </c>
      <c r="C734" s="43" t="s">
        <v>30</v>
      </c>
      <c r="D734" s="30">
        <v>0.25</v>
      </c>
      <c r="E734" s="72">
        <f>'VẬT LIỆU'!D41</f>
        <v>1200000</v>
      </c>
      <c r="F734" s="73">
        <f t="shared" si="44"/>
        <v>300000</v>
      </c>
      <c r="G734" s="56"/>
      <c r="H734" s="56"/>
    </row>
    <row r="735" spans="1:8" ht="47.25" x14ac:dyDescent="0.3">
      <c r="A735" s="30">
        <v>28</v>
      </c>
      <c r="B735" s="68" t="s">
        <v>205</v>
      </c>
      <c r="C735" s="43" t="s">
        <v>30</v>
      </c>
      <c r="D735" s="30">
        <v>0.25</v>
      </c>
      <c r="E735" s="72">
        <f>'VẬT LIỆU'!D42</f>
        <v>1800000</v>
      </c>
      <c r="F735" s="73">
        <f t="shared" si="44"/>
        <v>450000</v>
      </c>
      <c r="G735" s="56"/>
      <c r="H735" s="56"/>
    </row>
    <row r="736" spans="1:8" ht="63" x14ac:dyDescent="0.3">
      <c r="A736" s="30">
        <v>29</v>
      </c>
      <c r="B736" s="68" t="s">
        <v>206</v>
      </c>
      <c r="C736" s="43" t="s">
        <v>117</v>
      </c>
      <c r="D736" s="30">
        <v>1</v>
      </c>
      <c r="E736" s="72">
        <f>'VẬT LIỆU'!D43</f>
        <v>35000</v>
      </c>
      <c r="F736" s="73">
        <f t="shared" si="44"/>
        <v>35000</v>
      </c>
      <c r="G736" s="56"/>
      <c r="H736" s="56"/>
    </row>
    <row r="737" spans="1:8" x14ac:dyDescent="0.3">
      <c r="A737" s="30">
        <v>30</v>
      </c>
      <c r="B737" s="69" t="s">
        <v>123</v>
      </c>
      <c r="C737" s="43" t="s">
        <v>30</v>
      </c>
      <c r="D737" s="30">
        <v>0.5</v>
      </c>
      <c r="E737" s="72">
        <f>'VẬT LIỆU'!D28</f>
        <v>1500</v>
      </c>
      <c r="F737" s="73">
        <f t="shared" si="44"/>
        <v>750</v>
      </c>
      <c r="G737" s="56"/>
      <c r="H737" s="56"/>
    </row>
    <row r="738" spans="1:8" ht="31.5" x14ac:dyDescent="0.3">
      <c r="A738" s="30">
        <v>31</v>
      </c>
      <c r="B738" s="68" t="s">
        <v>207</v>
      </c>
      <c r="C738" s="80" t="s">
        <v>208</v>
      </c>
      <c r="D738" s="30">
        <v>3</v>
      </c>
      <c r="E738" s="72">
        <f>'VẬT LIỆU'!D44</f>
        <v>160000</v>
      </c>
      <c r="F738" s="73">
        <f t="shared" si="44"/>
        <v>480000</v>
      </c>
      <c r="G738" s="56"/>
      <c r="H738" s="56"/>
    </row>
    <row r="739" spans="1:8" x14ac:dyDescent="0.3">
      <c r="A739" s="30">
        <v>32</v>
      </c>
      <c r="B739" s="69" t="s">
        <v>248</v>
      </c>
      <c r="C739" s="43" t="s">
        <v>120</v>
      </c>
      <c r="D739" s="30">
        <v>10</v>
      </c>
      <c r="E739" s="72">
        <f>'VẬT LIỆU'!D29</f>
        <v>6000</v>
      </c>
      <c r="F739" s="73">
        <f t="shared" si="44"/>
        <v>60000</v>
      </c>
      <c r="G739" s="56"/>
      <c r="H739" s="56"/>
    </row>
    <row r="740" spans="1:8" x14ac:dyDescent="0.3">
      <c r="A740" s="145" t="s">
        <v>80</v>
      </c>
      <c r="B740" s="145"/>
      <c r="C740" s="145"/>
      <c r="D740" s="145"/>
      <c r="E740" s="145"/>
      <c r="F740" s="55">
        <f>SUM(F708:F739)</f>
        <v>43384250</v>
      </c>
      <c r="G740" s="56"/>
      <c r="H740" s="56"/>
    </row>
    <row r="741" spans="1:8" x14ac:dyDescent="0.3">
      <c r="A741" s="146" t="s">
        <v>81</v>
      </c>
      <c r="B741" s="146"/>
      <c r="C741" s="146"/>
      <c r="D741" s="146"/>
      <c r="E741" s="146"/>
      <c r="F741" s="146"/>
      <c r="G741" s="146"/>
      <c r="H741" s="47">
        <f>H686*0.15</f>
        <v>7334965.7549999999</v>
      </c>
    </row>
    <row r="742" spans="1:8" x14ac:dyDescent="0.3">
      <c r="A742" s="146" t="s">
        <v>82</v>
      </c>
      <c r="B742" s="146"/>
      <c r="C742" s="146"/>
      <c r="D742" s="146"/>
      <c r="E742" s="146"/>
      <c r="F742" s="146"/>
      <c r="G742" s="146"/>
      <c r="H742" s="47">
        <f>H686+H741</f>
        <v>56234737.455000006</v>
      </c>
    </row>
    <row r="744" spans="1:8" ht="36" customHeight="1" x14ac:dyDescent="0.3">
      <c r="A744" s="64">
        <v>13</v>
      </c>
      <c r="B744" s="174" t="s">
        <v>249</v>
      </c>
      <c r="C744" s="162"/>
      <c r="D744" s="162"/>
      <c r="E744" s="162"/>
      <c r="F744" s="162"/>
      <c r="G744" s="162"/>
      <c r="H744" s="163"/>
    </row>
    <row r="745" spans="1:8" x14ac:dyDescent="0.3">
      <c r="A745" s="164" t="s">
        <v>223</v>
      </c>
      <c r="B745" s="165"/>
      <c r="C745" s="165"/>
      <c r="D745" s="165"/>
      <c r="E745" s="165"/>
      <c r="F745" s="165"/>
      <c r="G745" s="165"/>
      <c r="H745" s="166"/>
    </row>
    <row r="746" spans="1:8" x14ac:dyDescent="0.3">
      <c r="A746" s="146" t="s">
        <v>60</v>
      </c>
      <c r="B746" s="146"/>
      <c r="C746" s="146"/>
      <c r="D746" s="146"/>
      <c r="E746" s="146"/>
      <c r="F746" s="146"/>
      <c r="G746" s="146"/>
      <c r="H746" s="47">
        <f>H755+G766+F776</f>
        <v>7352596</v>
      </c>
    </row>
    <row r="747" spans="1:8" x14ac:dyDescent="0.3">
      <c r="A747" s="147" t="s">
        <v>61</v>
      </c>
      <c r="B747" s="148"/>
      <c r="C747" s="148"/>
      <c r="D747" s="148"/>
      <c r="E747" s="148"/>
      <c r="F747" s="148"/>
      <c r="G747" s="148"/>
      <c r="H747" s="149"/>
    </row>
    <row r="748" spans="1:8" x14ac:dyDescent="0.3">
      <c r="A748" s="150" t="s">
        <v>62</v>
      </c>
      <c r="B748" s="151"/>
      <c r="C748" s="151"/>
      <c r="D748" s="151"/>
      <c r="E748" s="151"/>
      <c r="F748" s="151"/>
      <c r="G748" s="151"/>
      <c r="H748" s="152"/>
    </row>
    <row r="749" spans="1:8" x14ac:dyDescent="0.3">
      <c r="A749" s="153" t="s">
        <v>0</v>
      </c>
      <c r="B749" s="154" t="s">
        <v>88</v>
      </c>
      <c r="C749" s="153" t="s">
        <v>63</v>
      </c>
      <c r="D749" s="153"/>
      <c r="E749" s="153"/>
      <c r="F749" s="153"/>
      <c r="G749" s="49"/>
      <c r="H749" s="49"/>
    </row>
    <row r="750" spans="1:8" ht="31.5" x14ac:dyDescent="0.3">
      <c r="A750" s="153"/>
      <c r="B750" s="153"/>
      <c r="C750" s="83" t="s">
        <v>87</v>
      </c>
      <c r="D750" s="82" t="s">
        <v>85</v>
      </c>
      <c r="E750" s="82" t="s">
        <v>84</v>
      </c>
      <c r="F750" s="83" t="s">
        <v>86</v>
      </c>
      <c r="G750" s="57" t="s">
        <v>83</v>
      </c>
      <c r="H750" s="49" t="s">
        <v>64</v>
      </c>
    </row>
    <row r="751" spans="1:8" ht="47.25" x14ac:dyDescent="0.3">
      <c r="A751" s="30">
        <v>1</v>
      </c>
      <c r="B751" s="53" t="s">
        <v>239</v>
      </c>
      <c r="C751" s="30">
        <v>1</v>
      </c>
      <c r="D751" s="30" t="s">
        <v>91</v>
      </c>
      <c r="E751" s="53" t="s">
        <v>66</v>
      </c>
      <c r="F751" s="30">
        <v>1</v>
      </c>
      <c r="G751" s="54">
        <f>'NHÂN CÔNG'!G7</f>
        <v>333450</v>
      </c>
      <c r="H751" s="54">
        <f>C751*F751*G751</f>
        <v>333450</v>
      </c>
    </row>
    <row r="752" spans="1:8" ht="63" x14ac:dyDescent="0.3">
      <c r="A752" s="30">
        <v>2</v>
      </c>
      <c r="B752" s="53" t="s">
        <v>240</v>
      </c>
      <c r="C752" s="30">
        <v>2</v>
      </c>
      <c r="D752" s="58" t="s">
        <v>89</v>
      </c>
      <c r="E752" s="53" t="s">
        <v>93</v>
      </c>
      <c r="F752" s="30">
        <v>2</v>
      </c>
      <c r="G752" s="54">
        <f>'NHÂN CÔNG'!G6</f>
        <v>296770.5</v>
      </c>
      <c r="H752" s="54">
        <f t="shared" ref="H752:H753" si="45">C752*F752*G752</f>
        <v>1187082</v>
      </c>
    </row>
    <row r="753" spans="1:8" ht="47.25" x14ac:dyDescent="0.3">
      <c r="A753" s="30">
        <v>3</v>
      </c>
      <c r="B753" s="53" t="s">
        <v>241</v>
      </c>
      <c r="C753" s="30">
        <v>4</v>
      </c>
      <c r="D753" s="58" t="s">
        <v>250</v>
      </c>
      <c r="E753" s="53" t="s">
        <v>93</v>
      </c>
      <c r="F753" s="30">
        <v>4</v>
      </c>
      <c r="G753" s="54">
        <f>'NHÂN CÔNG'!G6</f>
        <v>296770.5</v>
      </c>
      <c r="H753" s="54">
        <f t="shared" si="45"/>
        <v>4748328</v>
      </c>
    </row>
    <row r="754" spans="1:8" x14ac:dyDescent="0.3">
      <c r="A754" s="155" t="s">
        <v>68</v>
      </c>
      <c r="B754" s="156"/>
      <c r="C754" s="156"/>
      <c r="D754" s="156"/>
      <c r="E754" s="156"/>
      <c r="F754" s="156"/>
      <c r="G754" s="157"/>
      <c r="H754" s="54">
        <f>SUM(H751:H753)*0.1</f>
        <v>626886</v>
      </c>
    </row>
    <row r="755" spans="1:8" x14ac:dyDescent="0.3">
      <c r="A755" s="158" t="s">
        <v>69</v>
      </c>
      <c r="B755" s="158"/>
      <c r="C755" s="158"/>
      <c r="D755" s="158"/>
      <c r="E755" s="158"/>
      <c r="F755" s="158"/>
      <c r="G755" s="159"/>
      <c r="H755" s="55">
        <f>SUM(H751:H754)</f>
        <v>6895746</v>
      </c>
    </row>
    <row r="756" spans="1:8" x14ac:dyDescent="0.3">
      <c r="A756" s="144" t="s">
        <v>70</v>
      </c>
      <c r="B756" s="144"/>
      <c r="C756" s="144"/>
      <c r="D756" s="144"/>
      <c r="E756" s="144"/>
      <c r="F756" s="144"/>
      <c r="G756" s="144"/>
      <c r="H756" s="160"/>
    </row>
    <row r="757" spans="1:8" ht="47.25" x14ac:dyDescent="0.3">
      <c r="A757" s="82" t="s">
        <v>0</v>
      </c>
      <c r="B757" s="82" t="s">
        <v>71</v>
      </c>
      <c r="C757" s="83" t="s">
        <v>72</v>
      </c>
      <c r="D757" s="82" t="s">
        <v>32</v>
      </c>
      <c r="E757" s="82" t="s">
        <v>73</v>
      </c>
      <c r="F757" s="57" t="s">
        <v>20</v>
      </c>
      <c r="G757" s="49" t="s">
        <v>64</v>
      </c>
      <c r="H757" s="56"/>
    </row>
    <row r="758" spans="1:8" ht="31.5" x14ac:dyDescent="0.3">
      <c r="A758" s="30">
        <v>1</v>
      </c>
      <c r="B758" s="29" t="s">
        <v>3</v>
      </c>
      <c r="C758" s="53" t="s">
        <v>74</v>
      </c>
      <c r="D758" s="30" t="s">
        <v>75</v>
      </c>
      <c r="E758" s="30">
        <v>6</v>
      </c>
      <c r="F758" s="54">
        <f>'THIẾT BỊ'!F8</f>
        <v>12000</v>
      </c>
      <c r="G758" s="54">
        <f t="shared" ref="G758:G765" si="46">F758*E758</f>
        <v>72000</v>
      </c>
      <c r="H758" s="56"/>
    </row>
    <row r="759" spans="1:8" ht="31.5" x14ac:dyDescent="0.3">
      <c r="A759" s="30">
        <v>2</v>
      </c>
      <c r="B759" s="29" t="s">
        <v>139</v>
      </c>
      <c r="C759" s="53" t="s">
        <v>74</v>
      </c>
      <c r="D759" s="30" t="s">
        <v>75</v>
      </c>
      <c r="E759" s="30">
        <v>1</v>
      </c>
      <c r="F759" s="54">
        <f>'THIẾT BỊ'!F20</f>
        <v>14400</v>
      </c>
      <c r="G759" s="54">
        <f t="shared" si="46"/>
        <v>14400</v>
      </c>
      <c r="H759" s="56"/>
    </row>
    <row r="760" spans="1:8" ht="31.5" x14ac:dyDescent="0.3">
      <c r="A760" s="30">
        <v>3</v>
      </c>
      <c r="B760" s="29" t="s">
        <v>47</v>
      </c>
      <c r="C760" s="53" t="s">
        <v>74</v>
      </c>
      <c r="D760" s="30" t="s">
        <v>75</v>
      </c>
      <c r="E760" s="30">
        <v>0.125</v>
      </c>
      <c r="F760" s="54">
        <f>'THIẾT BỊ'!F9</f>
        <v>8000</v>
      </c>
      <c r="G760" s="54">
        <f t="shared" si="46"/>
        <v>1000</v>
      </c>
      <c r="H760" s="56"/>
    </row>
    <row r="761" spans="1:8" ht="31.5" x14ac:dyDescent="0.3">
      <c r="A761" s="30">
        <v>4</v>
      </c>
      <c r="B761" s="29" t="s">
        <v>46</v>
      </c>
      <c r="C761" s="53" t="s">
        <v>74</v>
      </c>
      <c r="D761" s="30" t="s">
        <v>75</v>
      </c>
      <c r="E761" s="30">
        <v>2</v>
      </c>
      <c r="F761" s="54">
        <f>'THIẾT BỊ'!F7</f>
        <v>4750</v>
      </c>
      <c r="G761" s="54">
        <f t="shared" si="46"/>
        <v>9500</v>
      </c>
      <c r="H761" s="56"/>
    </row>
    <row r="762" spans="1:8" ht="31.5" x14ac:dyDescent="0.3">
      <c r="A762" s="30">
        <v>5</v>
      </c>
      <c r="B762" s="29" t="s">
        <v>48</v>
      </c>
      <c r="C762" s="53" t="s">
        <v>74</v>
      </c>
      <c r="D762" s="30" t="s">
        <v>75</v>
      </c>
      <c r="E762" s="30">
        <v>0.125</v>
      </c>
      <c r="F762" s="54">
        <f>'THIẾT BỊ'!F10</f>
        <v>72000</v>
      </c>
      <c r="G762" s="54">
        <f t="shared" si="46"/>
        <v>9000</v>
      </c>
      <c r="H762" s="56"/>
    </row>
    <row r="763" spans="1:8" ht="31.5" x14ac:dyDescent="0.3">
      <c r="A763" s="30">
        <v>6</v>
      </c>
      <c r="B763" s="29" t="s">
        <v>140</v>
      </c>
      <c r="C763" s="53" t="s">
        <v>74</v>
      </c>
      <c r="D763" s="30" t="s">
        <v>75</v>
      </c>
      <c r="E763" s="30">
        <v>0.125</v>
      </c>
      <c r="F763" s="54">
        <f>'THIẾT BỊ'!F21</f>
        <v>2000</v>
      </c>
      <c r="G763" s="54">
        <f t="shared" si="46"/>
        <v>250</v>
      </c>
      <c r="H763" s="56"/>
    </row>
    <row r="764" spans="1:8" ht="31.5" x14ac:dyDescent="0.3">
      <c r="A764" s="30">
        <v>7</v>
      </c>
      <c r="B764" s="38" t="s">
        <v>40</v>
      </c>
      <c r="C764" s="53" t="s">
        <v>74</v>
      </c>
      <c r="D764" s="30" t="s">
        <v>75</v>
      </c>
      <c r="E764" s="30">
        <v>0.125</v>
      </c>
      <c r="F764" s="54">
        <f>'THIẾT BỊ'!F22</f>
        <v>9600</v>
      </c>
      <c r="G764" s="54">
        <f t="shared" si="46"/>
        <v>1200</v>
      </c>
      <c r="H764" s="56"/>
    </row>
    <row r="765" spans="1:8" ht="31.5" x14ac:dyDescent="0.3">
      <c r="A765" s="30">
        <v>8</v>
      </c>
      <c r="B765" s="90" t="s">
        <v>49</v>
      </c>
      <c r="C765" s="53" t="s">
        <v>74</v>
      </c>
      <c r="D765" s="30" t="s">
        <v>38</v>
      </c>
      <c r="E765" s="30">
        <v>0.125</v>
      </c>
      <c r="F765" s="54">
        <f>'THIẾT BỊ'!F11</f>
        <v>4000</v>
      </c>
      <c r="G765" s="54">
        <f t="shared" si="46"/>
        <v>500</v>
      </c>
      <c r="H765" s="56"/>
    </row>
    <row r="766" spans="1:8" x14ac:dyDescent="0.3">
      <c r="A766" s="141" t="s">
        <v>77</v>
      </c>
      <c r="B766" s="142"/>
      <c r="C766" s="142"/>
      <c r="D766" s="142"/>
      <c r="E766" s="142"/>
      <c r="F766" s="143"/>
      <c r="G766" s="55">
        <f>SUM(G758:G765)</f>
        <v>107850</v>
      </c>
      <c r="H766" s="56"/>
    </row>
    <row r="767" spans="1:8" x14ac:dyDescent="0.3">
      <c r="A767" s="144" t="s">
        <v>78</v>
      </c>
      <c r="B767" s="144"/>
      <c r="C767" s="144"/>
      <c r="D767" s="144"/>
      <c r="E767" s="144"/>
      <c r="F767" s="144"/>
      <c r="G767" s="56"/>
      <c r="H767" s="56"/>
    </row>
    <row r="768" spans="1:8" x14ac:dyDescent="0.3">
      <c r="A768" s="82" t="s">
        <v>0</v>
      </c>
      <c r="B768" s="66" t="s">
        <v>79</v>
      </c>
      <c r="C768" s="66" t="s">
        <v>32</v>
      </c>
      <c r="D768" s="66" t="s">
        <v>73</v>
      </c>
      <c r="E768" s="66" t="s">
        <v>16</v>
      </c>
      <c r="F768" s="67" t="s">
        <v>64</v>
      </c>
      <c r="G768" s="56"/>
      <c r="H768" s="56"/>
    </row>
    <row r="769" spans="1:8" x14ac:dyDescent="0.3">
      <c r="A769" s="30">
        <v>1</v>
      </c>
      <c r="B769" s="44" t="s">
        <v>51</v>
      </c>
      <c r="C769" s="43" t="s">
        <v>52</v>
      </c>
      <c r="D769" s="30">
        <v>1</v>
      </c>
      <c r="E769" s="45">
        <f>'VẬT LIỆU'!D7</f>
        <v>40000</v>
      </c>
      <c r="F769" s="48">
        <f>E769*D769</f>
        <v>40000</v>
      </c>
      <c r="G769" s="56"/>
      <c r="H769" s="56"/>
    </row>
    <row r="770" spans="1:8" x14ac:dyDescent="0.3">
      <c r="A770" s="30">
        <v>2</v>
      </c>
      <c r="B770" s="44" t="s">
        <v>39</v>
      </c>
      <c r="C770" s="43" t="s">
        <v>5</v>
      </c>
      <c r="D770" s="30">
        <v>0.5</v>
      </c>
      <c r="E770" s="45">
        <f>'VẬT LIỆU'!D8</f>
        <v>90000</v>
      </c>
      <c r="F770" s="48">
        <f t="shared" ref="F770:F774" si="47">E770*D770</f>
        <v>45000</v>
      </c>
      <c r="G770" s="56"/>
      <c r="H770" s="56"/>
    </row>
    <row r="771" spans="1:8" x14ac:dyDescent="0.3">
      <c r="A771" s="30">
        <v>3</v>
      </c>
      <c r="B771" s="44" t="s">
        <v>53</v>
      </c>
      <c r="C771" s="43" t="s">
        <v>6</v>
      </c>
      <c r="D771" s="30">
        <v>0.1</v>
      </c>
      <c r="E771" s="45">
        <f>'VẬT LIỆU'!D9</f>
        <v>800000</v>
      </c>
      <c r="F771" s="48">
        <f t="shared" si="47"/>
        <v>80000</v>
      </c>
      <c r="G771" s="56"/>
      <c r="H771" s="56"/>
    </row>
    <row r="772" spans="1:8" x14ac:dyDescent="0.3">
      <c r="A772" s="30">
        <v>4</v>
      </c>
      <c r="B772" s="44" t="s">
        <v>54</v>
      </c>
      <c r="C772" s="43" t="s">
        <v>6</v>
      </c>
      <c r="D772" s="30">
        <v>0.02</v>
      </c>
      <c r="E772" s="45">
        <f>'VẬT LIỆU'!D10</f>
        <v>1200000</v>
      </c>
      <c r="F772" s="48">
        <f t="shared" si="47"/>
        <v>24000</v>
      </c>
      <c r="G772" s="56"/>
      <c r="H772" s="56"/>
    </row>
    <row r="773" spans="1:8" x14ac:dyDescent="0.3">
      <c r="A773" s="30">
        <v>5</v>
      </c>
      <c r="B773" s="44" t="s">
        <v>55</v>
      </c>
      <c r="C773" s="43" t="s">
        <v>6</v>
      </c>
      <c r="D773" s="30">
        <v>0.5</v>
      </c>
      <c r="E773" s="45">
        <f>'VẬT LIỆU'!D11</f>
        <v>120000</v>
      </c>
      <c r="F773" s="48">
        <f t="shared" si="47"/>
        <v>60000</v>
      </c>
      <c r="G773" s="56"/>
      <c r="H773" s="56"/>
    </row>
    <row r="774" spans="1:8" x14ac:dyDescent="0.3">
      <c r="A774" s="30">
        <v>6</v>
      </c>
      <c r="B774" s="44" t="s">
        <v>56</v>
      </c>
      <c r="C774" s="43" t="s">
        <v>30</v>
      </c>
      <c r="D774" s="30">
        <v>2</v>
      </c>
      <c r="E774" s="45">
        <f>'VẬT LIỆU'!D12</f>
        <v>50000</v>
      </c>
      <c r="F774" s="48">
        <f t="shared" si="47"/>
        <v>100000</v>
      </c>
      <c r="G774" s="56"/>
      <c r="H774" s="56"/>
    </row>
    <row r="775" spans="1:8" x14ac:dyDescent="0.3">
      <c r="A775" s="30">
        <v>7</v>
      </c>
      <c r="B775" s="183" t="s">
        <v>57</v>
      </c>
      <c r="C775" s="184"/>
      <c r="D775" s="30" t="s">
        <v>58</v>
      </c>
      <c r="E775" s="45"/>
      <c r="F775" s="48"/>
      <c r="G775" s="56"/>
      <c r="H775" s="56"/>
    </row>
    <row r="776" spans="1:8" x14ac:dyDescent="0.3">
      <c r="A776" s="145" t="s">
        <v>80</v>
      </c>
      <c r="B776" s="145"/>
      <c r="C776" s="145"/>
      <c r="D776" s="145"/>
      <c r="E776" s="145"/>
      <c r="F776" s="55">
        <f>SUM(F769:F775)</f>
        <v>349000</v>
      </c>
      <c r="G776" s="56"/>
      <c r="H776" s="56"/>
    </row>
    <row r="777" spans="1:8" x14ac:dyDescent="0.3">
      <c r="A777" s="146" t="s">
        <v>81</v>
      </c>
      <c r="B777" s="146"/>
      <c r="C777" s="146"/>
      <c r="D777" s="146"/>
      <c r="E777" s="146"/>
      <c r="F777" s="146"/>
      <c r="G777" s="146"/>
      <c r="H777" s="47">
        <f>H746*0.15</f>
        <v>1102889.3999999999</v>
      </c>
    </row>
    <row r="778" spans="1:8" x14ac:dyDescent="0.3">
      <c r="A778" s="146" t="s">
        <v>82</v>
      </c>
      <c r="B778" s="146"/>
      <c r="C778" s="146"/>
      <c r="D778" s="146"/>
      <c r="E778" s="146"/>
      <c r="F778" s="146"/>
      <c r="G778" s="146"/>
      <c r="H778" s="47">
        <f>H746+H777</f>
        <v>8455485.4000000004</v>
      </c>
    </row>
    <row r="780" spans="1:8" ht="56.25" customHeight="1" x14ac:dyDescent="0.3">
      <c r="A780" s="64">
        <v>14</v>
      </c>
      <c r="B780" s="161" t="s">
        <v>251</v>
      </c>
      <c r="C780" s="162"/>
      <c r="D780" s="162"/>
      <c r="E780" s="162"/>
      <c r="F780" s="162"/>
      <c r="G780" s="162"/>
      <c r="H780" s="163"/>
    </row>
    <row r="781" spans="1:8" x14ac:dyDescent="0.3">
      <c r="A781" s="164" t="s">
        <v>223</v>
      </c>
      <c r="B781" s="165"/>
      <c r="C781" s="165"/>
      <c r="D781" s="165"/>
      <c r="E781" s="165"/>
      <c r="F781" s="165"/>
      <c r="G781" s="165"/>
      <c r="H781" s="166"/>
    </row>
    <row r="782" spans="1:8" x14ac:dyDescent="0.3">
      <c r="A782" s="146" t="s">
        <v>60</v>
      </c>
      <c r="B782" s="146"/>
      <c r="C782" s="146"/>
      <c r="D782" s="146"/>
      <c r="E782" s="146"/>
      <c r="F782" s="146"/>
      <c r="G782" s="146"/>
      <c r="H782" s="47">
        <f>H794+G804+F814</f>
        <v>4032679.7250000001</v>
      </c>
    </row>
    <row r="783" spans="1:8" x14ac:dyDescent="0.3">
      <c r="A783" s="147" t="s">
        <v>61</v>
      </c>
      <c r="B783" s="148"/>
      <c r="C783" s="148"/>
      <c r="D783" s="148"/>
      <c r="E783" s="148"/>
      <c r="F783" s="148"/>
      <c r="G783" s="148"/>
      <c r="H783" s="149"/>
    </row>
    <row r="784" spans="1:8" x14ac:dyDescent="0.3">
      <c r="A784" s="150" t="s">
        <v>62</v>
      </c>
      <c r="B784" s="151"/>
      <c r="C784" s="151"/>
      <c r="D784" s="151"/>
      <c r="E784" s="151"/>
      <c r="F784" s="151"/>
      <c r="G784" s="151"/>
      <c r="H784" s="152"/>
    </row>
    <row r="785" spans="1:8" x14ac:dyDescent="0.3">
      <c r="A785" s="153" t="s">
        <v>0</v>
      </c>
      <c r="B785" s="154" t="s">
        <v>88</v>
      </c>
      <c r="C785" s="153" t="s">
        <v>63</v>
      </c>
      <c r="D785" s="153"/>
      <c r="E785" s="153"/>
      <c r="F785" s="153"/>
      <c r="G785" s="49"/>
      <c r="H785" s="49"/>
    </row>
    <row r="786" spans="1:8" ht="31.5" x14ac:dyDescent="0.3">
      <c r="A786" s="153"/>
      <c r="B786" s="153"/>
      <c r="C786" s="83" t="s">
        <v>87</v>
      </c>
      <c r="D786" s="82" t="s">
        <v>85</v>
      </c>
      <c r="E786" s="82" t="s">
        <v>84</v>
      </c>
      <c r="F786" s="83" t="s">
        <v>86</v>
      </c>
      <c r="G786" s="57" t="s">
        <v>83</v>
      </c>
      <c r="H786" s="49" t="s">
        <v>64</v>
      </c>
    </row>
    <row r="787" spans="1:8" ht="47.25" x14ac:dyDescent="0.3">
      <c r="A787" s="170">
        <v>1</v>
      </c>
      <c r="B787" s="172" t="s">
        <v>252</v>
      </c>
      <c r="C787" s="30">
        <v>1</v>
      </c>
      <c r="D787" s="30" t="s">
        <v>91</v>
      </c>
      <c r="E787" s="53" t="s">
        <v>66</v>
      </c>
      <c r="F787" s="30">
        <v>6.25E-2</v>
      </c>
      <c r="G787" s="54">
        <f>'NHÂN CÔNG'!G7</f>
        <v>333450</v>
      </c>
      <c r="H787" s="54">
        <f>C787*F787*G787</f>
        <v>20840.625</v>
      </c>
    </row>
    <row r="788" spans="1:8" ht="47.25" x14ac:dyDescent="0.3">
      <c r="A788" s="171"/>
      <c r="B788" s="173"/>
      <c r="C788" s="30">
        <v>2</v>
      </c>
      <c r="D788" s="30" t="s">
        <v>92</v>
      </c>
      <c r="E788" s="53" t="s">
        <v>93</v>
      </c>
      <c r="F788" s="30">
        <v>0.125</v>
      </c>
      <c r="G788" s="54">
        <f>'NHÂN CÔNG'!G6</f>
        <v>296770.5</v>
      </c>
      <c r="H788" s="54">
        <f t="shared" ref="H788:H792" si="48">C788*F788*G788</f>
        <v>74192.625</v>
      </c>
    </row>
    <row r="789" spans="1:8" ht="47.25" x14ac:dyDescent="0.3">
      <c r="A789" s="170">
        <v>2</v>
      </c>
      <c r="B789" s="172" t="s">
        <v>94</v>
      </c>
      <c r="C789" s="30">
        <v>1</v>
      </c>
      <c r="D789" s="30" t="s">
        <v>91</v>
      </c>
      <c r="E789" s="53" t="s">
        <v>66</v>
      </c>
      <c r="F789" s="30">
        <v>6.25E-2</v>
      </c>
      <c r="G789" s="54">
        <f>'NHÂN CÔNG'!G7</f>
        <v>333450</v>
      </c>
      <c r="H789" s="54">
        <f t="shared" si="48"/>
        <v>20840.625</v>
      </c>
    </row>
    <row r="790" spans="1:8" ht="47.25" x14ac:dyDescent="0.3">
      <c r="A790" s="171"/>
      <c r="B790" s="173"/>
      <c r="C790" s="30">
        <v>2</v>
      </c>
      <c r="D790" s="30" t="s">
        <v>92</v>
      </c>
      <c r="E790" s="53" t="s">
        <v>93</v>
      </c>
      <c r="F790" s="30">
        <v>0.125</v>
      </c>
      <c r="G790" s="54">
        <f>'NHÂN CÔNG'!G6</f>
        <v>296770.5</v>
      </c>
      <c r="H790" s="54">
        <f t="shared" si="48"/>
        <v>74192.625</v>
      </c>
    </row>
    <row r="791" spans="1:8" ht="47.25" x14ac:dyDescent="0.3">
      <c r="A791" s="170">
        <v>3</v>
      </c>
      <c r="B791" s="172" t="s">
        <v>253</v>
      </c>
      <c r="C791" s="30">
        <v>1</v>
      </c>
      <c r="D791" s="30" t="s">
        <v>91</v>
      </c>
      <c r="E791" s="53" t="s">
        <v>66</v>
      </c>
      <c r="F791" s="30">
        <v>6.25E-2</v>
      </c>
      <c r="G791" s="54">
        <f>'NHÂN CÔNG'!G7</f>
        <v>333450</v>
      </c>
      <c r="H791" s="54">
        <f t="shared" si="48"/>
        <v>20840.625</v>
      </c>
    </row>
    <row r="792" spans="1:8" ht="47.25" x14ac:dyDescent="0.3">
      <c r="A792" s="171"/>
      <c r="B792" s="173"/>
      <c r="C792" s="30">
        <v>2</v>
      </c>
      <c r="D792" s="30" t="s">
        <v>92</v>
      </c>
      <c r="E792" s="53" t="s">
        <v>93</v>
      </c>
      <c r="F792" s="30">
        <v>0.125</v>
      </c>
      <c r="G792" s="54">
        <f>'NHÂN CÔNG'!G6</f>
        <v>296770.5</v>
      </c>
      <c r="H792" s="54">
        <f t="shared" si="48"/>
        <v>74192.625</v>
      </c>
    </row>
    <row r="793" spans="1:8" x14ac:dyDescent="0.3">
      <c r="A793" s="155" t="s">
        <v>68</v>
      </c>
      <c r="B793" s="156"/>
      <c r="C793" s="156"/>
      <c r="D793" s="156"/>
      <c r="E793" s="156"/>
      <c r="F793" s="156"/>
      <c r="G793" s="157"/>
      <c r="H793" s="54">
        <f>SUM(H787:H792)*0.1</f>
        <v>28509.975000000002</v>
      </c>
    </row>
    <row r="794" spans="1:8" x14ac:dyDescent="0.3">
      <c r="A794" s="158" t="s">
        <v>69</v>
      </c>
      <c r="B794" s="158"/>
      <c r="C794" s="158"/>
      <c r="D794" s="158"/>
      <c r="E794" s="158"/>
      <c r="F794" s="158"/>
      <c r="G794" s="159"/>
      <c r="H794" s="55">
        <f>SUM(H787:H793)</f>
        <v>313609.72499999998</v>
      </c>
    </row>
    <row r="795" spans="1:8" x14ac:dyDescent="0.3">
      <c r="A795" s="144" t="s">
        <v>70</v>
      </c>
      <c r="B795" s="144"/>
      <c r="C795" s="144"/>
      <c r="D795" s="144"/>
      <c r="E795" s="144"/>
      <c r="F795" s="144"/>
      <c r="G795" s="144"/>
      <c r="H795" s="160"/>
    </row>
    <row r="796" spans="1:8" ht="47.25" x14ac:dyDescent="0.3">
      <c r="A796" s="82" t="s">
        <v>0</v>
      </c>
      <c r="B796" s="82" t="s">
        <v>71</v>
      </c>
      <c r="C796" s="83" t="s">
        <v>72</v>
      </c>
      <c r="D796" s="82" t="s">
        <v>32</v>
      </c>
      <c r="E796" s="82" t="s">
        <v>73</v>
      </c>
      <c r="F796" s="57" t="s">
        <v>20</v>
      </c>
      <c r="G796" s="49" t="s">
        <v>64</v>
      </c>
      <c r="H796" s="56"/>
    </row>
    <row r="797" spans="1:8" ht="31.5" x14ac:dyDescent="0.3">
      <c r="A797" s="30">
        <v>1</v>
      </c>
      <c r="B797" s="38" t="s">
        <v>255</v>
      </c>
      <c r="C797" s="53" t="s">
        <v>74</v>
      </c>
      <c r="D797" s="30" t="s">
        <v>75</v>
      </c>
      <c r="E797" s="30">
        <v>0.25</v>
      </c>
      <c r="F797" s="54">
        <f>'THIẾT BỊ'!F48</f>
        <v>36000</v>
      </c>
      <c r="G797" s="54">
        <f t="shared" ref="G797:G803" si="49">F797*E797</f>
        <v>9000</v>
      </c>
      <c r="H797" s="56"/>
    </row>
    <row r="798" spans="1:8" ht="31.5" x14ac:dyDescent="0.3">
      <c r="A798" s="30">
        <v>2</v>
      </c>
      <c r="B798" s="29" t="s">
        <v>139</v>
      </c>
      <c r="C798" s="53" t="s">
        <v>74</v>
      </c>
      <c r="D798" s="30" t="s">
        <v>75</v>
      </c>
      <c r="E798" s="30">
        <v>0.25</v>
      </c>
      <c r="F798" s="54">
        <f>'THIẾT BỊ'!F20</f>
        <v>14400</v>
      </c>
      <c r="G798" s="54">
        <f t="shared" si="49"/>
        <v>3600</v>
      </c>
      <c r="H798" s="56"/>
    </row>
    <row r="799" spans="1:8" ht="31.5" x14ac:dyDescent="0.3">
      <c r="A799" s="30">
        <v>3</v>
      </c>
      <c r="B799" s="29" t="s">
        <v>47</v>
      </c>
      <c r="C799" s="53" t="s">
        <v>74</v>
      </c>
      <c r="D799" s="30" t="s">
        <v>75</v>
      </c>
      <c r="E799" s="30">
        <v>0.125</v>
      </c>
      <c r="F799" s="54">
        <f>'THIẾT BỊ'!F9</f>
        <v>8000</v>
      </c>
      <c r="G799" s="54">
        <f t="shared" si="49"/>
        <v>1000</v>
      </c>
      <c r="H799" s="56"/>
    </row>
    <row r="800" spans="1:8" ht="31.5" x14ac:dyDescent="0.3">
      <c r="A800" s="30">
        <v>4</v>
      </c>
      <c r="B800" s="29" t="s">
        <v>46</v>
      </c>
      <c r="C800" s="53" t="s">
        <v>74</v>
      </c>
      <c r="D800" s="30" t="s">
        <v>75</v>
      </c>
      <c r="E800" s="30">
        <v>1</v>
      </c>
      <c r="F800" s="54">
        <f>'THIẾT BỊ'!F7</f>
        <v>4750</v>
      </c>
      <c r="G800" s="54">
        <f t="shared" si="49"/>
        <v>4750</v>
      </c>
      <c r="H800" s="56"/>
    </row>
    <row r="801" spans="1:8" ht="31.5" x14ac:dyDescent="0.3">
      <c r="A801" s="30">
        <v>5</v>
      </c>
      <c r="B801" s="29" t="s">
        <v>48</v>
      </c>
      <c r="C801" s="53" t="s">
        <v>74</v>
      </c>
      <c r="D801" s="30" t="s">
        <v>75</v>
      </c>
      <c r="E801" s="30">
        <v>0.125</v>
      </c>
      <c r="F801" s="54">
        <f>'THIẾT BỊ'!F10</f>
        <v>72000</v>
      </c>
      <c r="G801" s="54">
        <f t="shared" si="49"/>
        <v>9000</v>
      </c>
      <c r="H801" s="56"/>
    </row>
    <row r="802" spans="1:8" ht="47.25" x14ac:dyDescent="0.3">
      <c r="A802" s="30">
        <v>6</v>
      </c>
      <c r="B802" s="38" t="s">
        <v>256</v>
      </c>
      <c r="C802" s="53" t="s">
        <v>254</v>
      </c>
      <c r="D802" s="30" t="s">
        <v>75</v>
      </c>
      <c r="E802" s="30">
        <v>0.25</v>
      </c>
      <c r="F802" s="54">
        <f>'THIẾT BỊ'!F49</f>
        <v>12400000</v>
      </c>
      <c r="G802" s="54">
        <f t="shared" si="49"/>
        <v>3100000</v>
      </c>
      <c r="H802" s="56"/>
    </row>
    <row r="803" spans="1:8" ht="31.5" x14ac:dyDescent="0.3">
      <c r="A803" s="30">
        <v>7</v>
      </c>
      <c r="B803" s="29" t="s">
        <v>49</v>
      </c>
      <c r="C803" s="53" t="s">
        <v>74</v>
      </c>
      <c r="D803" s="30" t="s">
        <v>75</v>
      </c>
      <c r="E803" s="30">
        <v>0.18</v>
      </c>
      <c r="F803" s="54">
        <f>'THIẾT BỊ'!F11</f>
        <v>4000</v>
      </c>
      <c r="G803" s="54">
        <f t="shared" si="49"/>
        <v>720</v>
      </c>
      <c r="H803" s="56"/>
    </row>
    <row r="804" spans="1:8" x14ac:dyDescent="0.3">
      <c r="A804" s="141" t="s">
        <v>77</v>
      </c>
      <c r="B804" s="142"/>
      <c r="C804" s="142"/>
      <c r="D804" s="142"/>
      <c r="E804" s="142"/>
      <c r="F804" s="143"/>
      <c r="G804" s="55">
        <f>SUM(G797:G803)</f>
        <v>3128070</v>
      </c>
      <c r="H804" s="56"/>
    </row>
    <row r="805" spans="1:8" x14ac:dyDescent="0.3">
      <c r="A805" s="144" t="s">
        <v>78</v>
      </c>
      <c r="B805" s="144"/>
      <c r="C805" s="144"/>
      <c r="D805" s="144"/>
      <c r="E805" s="144"/>
      <c r="F805" s="144"/>
      <c r="G805" s="56"/>
      <c r="H805" s="56"/>
    </row>
    <row r="806" spans="1:8" x14ac:dyDescent="0.3">
      <c r="A806" s="82" t="s">
        <v>0</v>
      </c>
      <c r="B806" s="66" t="s">
        <v>79</v>
      </c>
      <c r="C806" s="66" t="s">
        <v>32</v>
      </c>
      <c r="D806" s="66" t="s">
        <v>73</v>
      </c>
      <c r="E806" s="66" t="s">
        <v>16</v>
      </c>
      <c r="F806" s="67" t="s">
        <v>64</v>
      </c>
      <c r="G806" s="56"/>
      <c r="H806" s="56"/>
    </row>
    <row r="807" spans="1:8" x14ac:dyDescent="0.3">
      <c r="A807" s="30">
        <v>1</v>
      </c>
      <c r="B807" s="44" t="s">
        <v>51</v>
      </c>
      <c r="C807" s="43" t="s">
        <v>52</v>
      </c>
      <c r="D807" s="30">
        <v>3</v>
      </c>
      <c r="E807" s="45">
        <f>'VẬT LIỆU'!D7</f>
        <v>40000</v>
      </c>
      <c r="F807" s="48">
        <f>E807*D807</f>
        <v>120000</v>
      </c>
      <c r="G807" s="56"/>
      <c r="H807" s="56"/>
    </row>
    <row r="808" spans="1:8" x14ac:dyDescent="0.3">
      <c r="A808" s="30">
        <v>2</v>
      </c>
      <c r="B808" s="44" t="s">
        <v>39</v>
      </c>
      <c r="C808" s="43" t="s">
        <v>5</v>
      </c>
      <c r="D808" s="30">
        <v>0.1</v>
      </c>
      <c r="E808" s="45">
        <f>'VẬT LIỆU'!D8</f>
        <v>90000</v>
      </c>
      <c r="F808" s="48">
        <f t="shared" ref="F808:F812" si="50">E808*D808</f>
        <v>9000</v>
      </c>
      <c r="G808" s="56"/>
      <c r="H808" s="56"/>
    </row>
    <row r="809" spans="1:8" x14ac:dyDescent="0.3">
      <c r="A809" s="30">
        <v>3</v>
      </c>
      <c r="B809" s="44" t="s">
        <v>53</v>
      </c>
      <c r="C809" s="43" t="s">
        <v>6</v>
      </c>
      <c r="D809" s="30">
        <v>0.05</v>
      </c>
      <c r="E809" s="45">
        <f>'VẬT LIỆU'!D9</f>
        <v>800000</v>
      </c>
      <c r="F809" s="48">
        <f t="shared" si="50"/>
        <v>40000</v>
      </c>
      <c r="G809" s="56"/>
      <c r="H809" s="56"/>
    </row>
    <row r="810" spans="1:8" x14ac:dyDescent="0.3">
      <c r="A810" s="30">
        <v>4</v>
      </c>
      <c r="B810" s="44" t="s">
        <v>54</v>
      </c>
      <c r="C810" s="43" t="s">
        <v>6</v>
      </c>
      <c r="D810" s="30">
        <v>0.01</v>
      </c>
      <c r="E810" s="45">
        <f>'VẬT LIỆU'!D10</f>
        <v>1200000</v>
      </c>
      <c r="F810" s="48">
        <f t="shared" si="50"/>
        <v>12000</v>
      </c>
      <c r="G810" s="56"/>
      <c r="H810" s="56"/>
    </row>
    <row r="811" spans="1:8" x14ac:dyDescent="0.3">
      <c r="A811" s="30">
        <v>5</v>
      </c>
      <c r="B811" s="44" t="s">
        <v>55</v>
      </c>
      <c r="C811" s="43" t="s">
        <v>6</v>
      </c>
      <c r="D811" s="30">
        <v>3</v>
      </c>
      <c r="E811" s="45">
        <f>'VẬT LIỆU'!D11</f>
        <v>120000</v>
      </c>
      <c r="F811" s="48">
        <f t="shared" si="50"/>
        <v>360000</v>
      </c>
      <c r="G811" s="56"/>
      <c r="H811" s="56"/>
    </row>
    <row r="812" spans="1:8" x14ac:dyDescent="0.3">
      <c r="A812" s="30">
        <v>6</v>
      </c>
      <c r="B812" s="44" t="s">
        <v>56</v>
      </c>
      <c r="C812" s="43" t="s">
        <v>30</v>
      </c>
      <c r="D812" s="30">
        <v>1</v>
      </c>
      <c r="E812" s="45">
        <f>'VẬT LIỆU'!D12</f>
        <v>50000</v>
      </c>
      <c r="F812" s="48">
        <f t="shared" si="50"/>
        <v>50000</v>
      </c>
      <c r="G812" s="56"/>
      <c r="H812" s="56"/>
    </row>
    <row r="813" spans="1:8" x14ac:dyDescent="0.3">
      <c r="A813" s="30">
        <v>7</v>
      </c>
      <c r="B813" s="183" t="s">
        <v>57</v>
      </c>
      <c r="C813" s="184"/>
      <c r="D813" s="30" t="s">
        <v>58</v>
      </c>
      <c r="E813" s="45"/>
      <c r="F813" s="48"/>
      <c r="G813" s="56"/>
      <c r="H813" s="56"/>
    </row>
    <row r="814" spans="1:8" x14ac:dyDescent="0.3">
      <c r="A814" s="145" t="s">
        <v>80</v>
      </c>
      <c r="B814" s="145"/>
      <c r="C814" s="145"/>
      <c r="D814" s="145"/>
      <c r="E814" s="145"/>
      <c r="F814" s="55">
        <f>SUM(F807:F813)</f>
        <v>591000</v>
      </c>
      <c r="G814" s="56"/>
      <c r="H814" s="56"/>
    </row>
    <row r="815" spans="1:8" x14ac:dyDescent="0.3">
      <c r="A815" s="146" t="s">
        <v>81</v>
      </c>
      <c r="B815" s="146"/>
      <c r="C815" s="146"/>
      <c r="D815" s="146"/>
      <c r="E815" s="146"/>
      <c r="F815" s="146"/>
      <c r="G815" s="146"/>
      <c r="H815" s="47">
        <f>H782*0.15</f>
        <v>604901.95874999999</v>
      </c>
    </row>
    <row r="816" spans="1:8" x14ac:dyDescent="0.3">
      <c r="A816" s="146" t="s">
        <v>82</v>
      </c>
      <c r="B816" s="146"/>
      <c r="C816" s="146"/>
      <c r="D816" s="146"/>
      <c r="E816" s="146"/>
      <c r="F816" s="146"/>
      <c r="G816" s="146"/>
      <c r="H816" s="47">
        <f>H782+H815</f>
        <v>4637581.6837499999</v>
      </c>
    </row>
    <row r="818" spans="1:8" ht="55.5" customHeight="1" x14ac:dyDescent="0.3">
      <c r="A818" s="64">
        <v>14</v>
      </c>
      <c r="B818" s="161" t="s">
        <v>258</v>
      </c>
      <c r="C818" s="162"/>
      <c r="D818" s="162"/>
      <c r="E818" s="162"/>
      <c r="F818" s="162"/>
      <c r="G818" s="162"/>
      <c r="H818" s="163"/>
    </row>
    <row r="819" spans="1:8" x14ac:dyDescent="0.3">
      <c r="A819" s="164" t="s">
        <v>223</v>
      </c>
      <c r="B819" s="165"/>
      <c r="C819" s="165"/>
      <c r="D819" s="165"/>
      <c r="E819" s="165"/>
      <c r="F819" s="165"/>
      <c r="G819" s="165"/>
      <c r="H819" s="166"/>
    </row>
    <row r="820" spans="1:8" x14ac:dyDescent="0.3">
      <c r="A820" s="146" t="s">
        <v>60</v>
      </c>
      <c r="B820" s="146"/>
      <c r="C820" s="146"/>
      <c r="D820" s="146"/>
      <c r="E820" s="146"/>
      <c r="F820" s="146"/>
      <c r="G820" s="146"/>
      <c r="H820" s="47">
        <f>H832+G842+F852</f>
        <v>38523809.450000003</v>
      </c>
    </row>
    <row r="821" spans="1:8" x14ac:dyDescent="0.3">
      <c r="A821" s="147" t="s">
        <v>61</v>
      </c>
      <c r="B821" s="148"/>
      <c r="C821" s="148"/>
      <c r="D821" s="148"/>
      <c r="E821" s="148"/>
      <c r="F821" s="148"/>
      <c r="G821" s="148"/>
      <c r="H821" s="149"/>
    </row>
    <row r="822" spans="1:8" x14ac:dyDescent="0.3">
      <c r="A822" s="150" t="s">
        <v>62</v>
      </c>
      <c r="B822" s="151"/>
      <c r="C822" s="151"/>
      <c r="D822" s="151"/>
      <c r="E822" s="151"/>
      <c r="F822" s="151"/>
      <c r="G822" s="151"/>
      <c r="H822" s="152"/>
    </row>
    <row r="823" spans="1:8" x14ac:dyDescent="0.3">
      <c r="A823" s="153" t="s">
        <v>0</v>
      </c>
      <c r="B823" s="154" t="s">
        <v>88</v>
      </c>
      <c r="C823" s="153" t="s">
        <v>63</v>
      </c>
      <c r="D823" s="153"/>
      <c r="E823" s="153"/>
      <c r="F823" s="153"/>
      <c r="G823" s="49"/>
      <c r="H823" s="49"/>
    </row>
    <row r="824" spans="1:8" ht="31.5" x14ac:dyDescent="0.3">
      <c r="A824" s="153"/>
      <c r="B824" s="153"/>
      <c r="C824" s="83" t="s">
        <v>87</v>
      </c>
      <c r="D824" s="82" t="s">
        <v>85</v>
      </c>
      <c r="E824" s="82" t="s">
        <v>84</v>
      </c>
      <c r="F824" s="83" t="s">
        <v>86</v>
      </c>
      <c r="G824" s="57" t="s">
        <v>83</v>
      </c>
      <c r="H824" s="49" t="s">
        <v>64</v>
      </c>
    </row>
    <row r="825" spans="1:8" ht="47.25" x14ac:dyDescent="0.3">
      <c r="A825" s="170">
        <v>1</v>
      </c>
      <c r="B825" s="172" t="s">
        <v>252</v>
      </c>
      <c r="C825" s="30">
        <v>1</v>
      </c>
      <c r="D825" s="30" t="s">
        <v>91</v>
      </c>
      <c r="E825" s="53" t="s">
        <v>66</v>
      </c>
      <c r="F825" s="30">
        <v>0.125</v>
      </c>
      <c r="G825" s="54">
        <f>'NHÂN CÔNG'!G7</f>
        <v>333450</v>
      </c>
      <c r="H825" s="54">
        <f>C825*F825*G825</f>
        <v>41681.25</v>
      </c>
    </row>
    <row r="826" spans="1:8" ht="47.25" x14ac:dyDescent="0.3">
      <c r="A826" s="171"/>
      <c r="B826" s="173"/>
      <c r="C826" s="30">
        <v>2</v>
      </c>
      <c r="D826" s="30" t="s">
        <v>92</v>
      </c>
      <c r="E826" s="53" t="s">
        <v>93</v>
      </c>
      <c r="F826" s="30">
        <v>0.25</v>
      </c>
      <c r="G826" s="54">
        <f>'NHÂN CÔNG'!G6</f>
        <v>296770.5</v>
      </c>
      <c r="H826" s="54">
        <f t="shared" ref="H826:H830" si="51">C826*F826*G826</f>
        <v>148385.25</v>
      </c>
    </row>
    <row r="827" spans="1:8" ht="47.25" x14ac:dyDescent="0.3">
      <c r="A827" s="170">
        <v>2</v>
      </c>
      <c r="B827" s="172" t="s">
        <v>94</v>
      </c>
      <c r="C827" s="30">
        <v>1</v>
      </c>
      <c r="D827" s="30" t="s">
        <v>91</v>
      </c>
      <c r="E827" s="53" t="s">
        <v>66</v>
      </c>
      <c r="F827" s="30">
        <v>0.125</v>
      </c>
      <c r="G827" s="54">
        <f>'NHÂN CÔNG'!G7</f>
        <v>333450</v>
      </c>
      <c r="H827" s="54">
        <f t="shared" si="51"/>
        <v>41681.25</v>
      </c>
    </row>
    <row r="828" spans="1:8" ht="47.25" x14ac:dyDescent="0.3">
      <c r="A828" s="171"/>
      <c r="B828" s="173"/>
      <c r="C828" s="30">
        <v>2</v>
      </c>
      <c r="D828" s="30" t="s">
        <v>92</v>
      </c>
      <c r="E828" s="53" t="s">
        <v>93</v>
      </c>
      <c r="F828" s="30">
        <v>0.25</v>
      </c>
      <c r="G828" s="54">
        <f>'NHÂN CÔNG'!G6</f>
        <v>296770.5</v>
      </c>
      <c r="H828" s="54">
        <f t="shared" si="51"/>
        <v>148385.25</v>
      </c>
    </row>
    <row r="829" spans="1:8" ht="47.25" x14ac:dyDescent="0.3">
      <c r="A829" s="170">
        <v>3</v>
      </c>
      <c r="B829" s="172" t="s">
        <v>253</v>
      </c>
      <c r="C829" s="30">
        <v>1</v>
      </c>
      <c r="D829" s="30" t="s">
        <v>91</v>
      </c>
      <c r="E829" s="53" t="s">
        <v>66</v>
      </c>
      <c r="F829" s="30">
        <v>0.125</v>
      </c>
      <c r="G829" s="54">
        <f>'NHÂN CÔNG'!G7</f>
        <v>333450</v>
      </c>
      <c r="H829" s="54">
        <f t="shared" si="51"/>
        <v>41681.25</v>
      </c>
    </row>
    <row r="830" spans="1:8" ht="47.25" x14ac:dyDescent="0.3">
      <c r="A830" s="171"/>
      <c r="B830" s="173"/>
      <c r="C830" s="30">
        <v>2</v>
      </c>
      <c r="D830" s="30" t="s">
        <v>92</v>
      </c>
      <c r="E830" s="53" t="s">
        <v>93</v>
      </c>
      <c r="F830" s="30">
        <v>0.25</v>
      </c>
      <c r="G830" s="54">
        <f>'NHÂN CÔNG'!G6</f>
        <v>296770.5</v>
      </c>
      <c r="H830" s="54">
        <f t="shared" si="51"/>
        <v>148385.25</v>
      </c>
    </row>
    <row r="831" spans="1:8" x14ac:dyDescent="0.3">
      <c r="A831" s="155" t="s">
        <v>68</v>
      </c>
      <c r="B831" s="156"/>
      <c r="C831" s="156"/>
      <c r="D831" s="156"/>
      <c r="E831" s="156"/>
      <c r="F831" s="156"/>
      <c r="G831" s="157"/>
      <c r="H831" s="54">
        <f>SUM(H825:H830)*0.1</f>
        <v>57019.950000000004</v>
      </c>
    </row>
    <row r="832" spans="1:8" x14ac:dyDescent="0.3">
      <c r="A832" s="158" t="s">
        <v>69</v>
      </c>
      <c r="B832" s="158"/>
      <c r="C832" s="158"/>
      <c r="D832" s="158"/>
      <c r="E832" s="158"/>
      <c r="F832" s="158"/>
      <c r="G832" s="159"/>
      <c r="H832" s="55">
        <f>SUM(H825:H831)</f>
        <v>627219.44999999995</v>
      </c>
    </row>
    <row r="833" spans="1:8" x14ac:dyDescent="0.3">
      <c r="A833" s="144" t="s">
        <v>70</v>
      </c>
      <c r="B833" s="144"/>
      <c r="C833" s="144"/>
      <c r="D833" s="144"/>
      <c r="E833" s="144"/>
      <c r="F833" s="144"/>
      <c r="G833" s="144"/>
      <c r="H833" s="160"/>
    </row>
    <row r="834" spans="1:8" ht="47.25" x14ac:dyDescent="0.3">
      <c r="A834" s="82" t="s">
        <v>0</v>
      </c>
      <c r="B834" s="82" t="s">
        <v>71</v>
      </c>
      <c r="C834" s="83" t="s">
        <v>72</v>
      </c>
      <c r="D834" s="82" t="s">
        <v>32</v>
      </c>
      <c r="E834" s="82" t="s">
        <v>73</v>
      </c>
      <c r="F834" s="57" t="s">
        <v>20</v>
      </c>
      <c r="G834" s="49" t="s">
        <v>64</v>
      </c>
      <c r="H834" s="56"/>
    </row>
    <row r="835" spans="1:8" ht="31.5" x14ac:dyDescent="0.3">
      <c r="A835" s="30">
        <v>1</v>
      </c>
      <c r="B835" s="38" t="s">
        <v>255</v>
      </c>
      <c r="C835" s="53" t="s">
        <v>74</v>
      </c>
      <c r="D835" s="30" t="s">
        <v>75</v>
      </c>
      <c r="E835" s="30">
        <v>0.375</v>
      </c>
      <c r="F835" s="54">
        <f>'THIẾT BỊ'!F48</f>
        <v>36000</v>
      </c>
      <c r="G835" s="54">
        <f t="shared" ref="G835:G841" si="52">F835*E835</f>
        <v>13500</v>
      </c>
      <c r="H835" s="56"/>
    </row>
    <row r="836" spans="1:8" ht="31.5" x14ac:dyDescent="0.3">
      <c r="A836" s="30">
        <v>2</v>
      </c>
      <c r="B836" s="29" t="s">
        <v>139</v>
      </c>
      <c r="C836" s="53" t="s">
        <v>74</v>
      </c>
      <c r="D836" s="30" t="s">
        <v>75</v>
      </c>
      <c r="E836" s="30">
        <v>1.1000000000000001</v>
      </c>
      <c r="F836" s="54">
        <f>'THIẾT BỊ'!F20</f>
        <v>14400</v>
      </c>
      <c r="G836" s="54">
        <f t="shared" si="52"/>
        <v>15840.000000000002</v>
      </c>
      <c r="H836" s="56"/>
    </row>
    <row r="837" spans="1:8" ht="31.5" x14ac:dyDescent="0.3">
      <c r="A837" s="30">
        <v>3</v>
      </c>
      <c r="B837" s="29" t="s">
        <v>47</v>
      </c>
      <c r="C837" s="53" t="s">
        <v>74</v>
      </c>
      <c r="D837" s="30" t="s">
        <v>75</v>
      </c>
      <c r="E837" s="30">
        <v>0.125</v>
      </c>
      <c r="F837" s="54">
        <f>'THIẾT BỊ'!F9</f>
        <v>8000</v>
      </c>
      <c r="G837" s="54">
        <f t="shared" si="52"/>
        <v>1000</v>
      </c>
      <c r="H837" s="56"/>
    </row>
    <row r="838" spans="1:8" ht="31.5" x14ac:dyDescent="0.3">
      <c r="A838" s="30">
        <v>4</v>
      </c>
      <c r="B838" s="29" t="s">
        <v>46</v>
      </c>
      <c r="C838" s="53" t="s">
        <v>74</v>
      </c>
      <c r="D838" s="30" t="s">
        <v>75</v>
      </c>
      <c r="E838" s="30">
        <v>1</v>
      </c>
      <c r="F838" s="54">
        <f>'THIẾT BỊ'!F7</f>
        <v>4750</v>
      </c>
      <c r="G838" s="54">
        <f t="shared" si="52"/>
        <v>4750</v>
      </c>
      <c r="H838" s="56"/>
    </row>
    <row r="839" spans="1:8" ht="31.5" x14ac:dyDescent="0.3">
      <c r="A839" s="30">
        <v>5</v>
      </c>
      <c r="B839" s="29" t="s">
        <v>48</v>
      </c>
      <c r="C839" s="53" t="s">
        <v>74</v>
      </c>
      <c r="D839" s="30" t="s">
        <v>75</v>
      </c>
      <c r="E839" s="30">
        <v>0.125</v>
      </c>
      <c r="F839" s="54">
        <f>'THIẾT BỊ'!F10</f>
        <v>72000</v>
      </c>
      <c r="G839" s="54">
        <f t="shared" si="52"/>
        <v>9000</v>
      </c>
      <c r="H839" s="56"/>
    </row>
    <row r="840" spans="1:8" ht="47.25" x14ac:dyDescent="0.3">
      <c r="A840" s="30">
        <v>6</v>
      </c>
      <c r="B840" s="38" t="s">
        <v>256</v>
      </c>
      <c r="C840" s="53" t="s">
        <v>254</v>
      </c>
      <c r="D840" s="30" t="s">
        <v>75</v>
      </c>
      <c r="E840" s="30">
        <v>3</v>
      </c>
      <c r="F840" s="54">
        <f>'THIẾT BỊ'!F49</f>
        <v>12400000</v>
      </c>
      <c r="G840" s="54">
        <f t="shared" si="52"/>
        <v>37200000</v>
      </c>
      <c r="H840" s="56"/>
    </row>
    <row r="841" spans="1:8" ht="31.5" x14ac:dyDescent="0.3">
      <c r="A841" s="30">
        <v>7</v>
      </c>
      <c r="B841" s="29" t="s">
        <v>49</v>
      </c>
      <c r="C841" s="53" t="s">
        <v>74</v>
      </c>
      <c r="D841" s="30" t="s">
        <v>75</v>
      </c>
      <c r="E841" s="30">
        <v>0.125</v>
      </c>
      <c r="F841" s="54">
        <f>'THIẾT BỊ'!F11</f>
        <v>4000</v>
      </c>
      <c r="G841" s="54">
        <f t="shared" si="52"/>
        <v>500</v>
      </c>
      <c r="H841" s="56"/>
    </row>
    <row r="842" spans="1:8" x14ac:dyDescent="0.3">
      <c r="A842" s="141" t="s">
        <v>77</v>
      </c>
      <c r="B842" s="142"/>
      <c r="C842" s="142"/>
      <c r="D842" s="142"/>
      <c r="E842" s="142"/>
      <c r="F842" s="143"/>
      <c r="G842" s="55">
        <f>SUM(G835:G841)</f>
        <v>37244590</v>
      </c>
      <c r="H842" s="56"/>
    </row>
    <row r="843" spans="1:8" x14ac:dyDescent="0.3">
      <c r="A843" s="144" t="s">
        <v>78</v>
      </c>
      <c r="B843" s="144"/>
      <c r="C843" s="144"/>
      <c r="D843" s="144"/>
      <c r="E843" s="144"/>
      <c r="F843" s="144"/>
      <c r="G843" s="56"/>
      <c r="H843" s="56"/>
    </row>
    <row r="844" spans="1:8" x14ac:dyDescent="0.3">
      <c r="A844" s="82" t="s">
        <v>0</v>
      </c>
      <c r="B844" s="66" t="s">
        <v>79</v>
      </c>
      <c r="C844" s="66" t="s">
        <v>32</v>
      </c>
      <c r="D844" s="66" t="s">
        <v>73</v>
      </c>
      <c r="E844" s="66" t="s">
        <v>16</v>
      </c>
      <c r="F844" s="67" t="s">
        <v>64</v>
      </c>
      <c r="G844" s="56"/>
      <c r="H844" s="56"/>
    </row>
    <row r="845" spans="1:8" x14ac:dyDescent="0.3">
      <c r="A845" s="30">
        <v>1</v>
      </c>
      <c r="B845" s="44" t="s">
        <v>51</v>
      </c>
      <c r="C845" s="43" t="s">
        <v>52</v>
      </c>
      <c r="D845" s="30">
        <v>3</v>
      </c>
      <c r="E845" s="45">
        <f>'VẬT LIỆU'!D7</f>
        <v>40000</v>
      </c>
      <c r="F845" s="48">
        <f>E845*D845</f>
        <v>120000</v>
      </c>
      <c r="G845" s="56"/>
      <c r="H845" s="56"/>
    </row>
    <row r="846" spans="1:8" x14ac:dyDescent="0.3">
      <c r="A846" s="30">
        <v>2</v>
      </c>
      <c r="B846" s="44" t="s">
        <v>39</v>
      </c>
      <c r="C846" s="43" t="s">
        <v>5</v>
      </c>
      <c r="D846" s="30">
        <v>0.2</v>
      </c>
      <c r="E846" s="45">
        <f>'VẬT LIỆU'!D8</f>
        <v>90000</v>
      </c>
      <c r="F846" s="48">
        <f t="shared" ref="F846:F850" si="53">E846*D846</f>
        <v>18000</v>
      </c>
      <c r="G846" s="56"/>
      <c r="H846" s="56"/>
    </row>
    <row r="847" spans="1:8" x14ac:dyDescent="0.3">
      <c r="A847" s="30">
        <v>3</v>
      </c>
      <c r="B847" s="44" t="s">
        <v>53</v>
      </c>
      <c r="C847" s="43" t="s">
        <v>6</v>
      </c>
      <c r="D847" s="30">
        <v>0.1</v>
      </c>
      <c r="E847" s="45">
        <f>'VẬT LIỆU'!D9</f>
        <v>800000</v>
      </c>
      <c r="F847" s="48">
        <f t="shared" si="53"/>
        <v>80000</v>
      </c>
      <c r="G847" s="56"/>
      <c r="H847" s="56"/>
    </row>
    <row r="848" spans="1:8" x14ac:dyDescent="0.3">
      <c r="A848" s="30">
        <v>4</v>
      </c>
      <c r="B848" s="44" t="s">
        <v>54</v>
      </c>
      <c r="C848" s="43" t="s">
        <v>6</v>
      </c>
      <c r="D848" s="30">
        <v>0.02</v>
      </c>
      <c r="E848" s="45">
        <f>'VẬT LIỆU'!D10</f>
        <v>1200000</v>
      </c>
      <c r="F848" s="48">
        <f t="shared" si="53"/>
        <v>24000</v>
      </c>
      <c r="G848" s="56"/>
      <c r="H848" s="56"/>
    </row>
    <row r="849" spans="1:8" x14ac:dyDescent="0.3">
      <c r="A849" s="30">
        <v>5</v>
      </c>
      <c r="B849" s="44" t="s">
        <v>55</v>
      </c>
      <c r="C849" s="43" t="s">
        <v>6</v>
      </c>
      <c r="D849" s="30">
        <v>3</v>
      </c>
      <c r="E849" s="45">
        <f>'VẬT LIỆU'!D11</f>
        <v>120000</v>
      </c>
      <c r="F849" s="48">
        <f t="shared" si="53"/>
        <v>360000</v>
      </c>
      <c r="G849" s="56"/>
      <c r="H849" s="56"/>
    </row>
    <row r="850" spans="1:8" x14ac:dyDescent="0.3">
      <c r="A850" s="30">
        <v>6</v>
      </c>
      <c r="B850" s="44" t="s">
        <v>56</v>
      </c>
      <c r="C850" s="43" t="s">
        <v>30</v>
      </c>
      <c r="D850" s="30">
        <v>1</v>
      </c>
      <c r="E850" s="45">
        <f>'VẬT LIỆU'!D12</f>
        <v>50000</v>
      </c>
      <c r="F850" s="48">
        <f t="shared" si="53"/>
        <v>50000</v>
      </c>
      <c r="G850" s="56"/>
      <c r="H850" s="56"/>
    </row>
    <row r="851" spans="1:8" x14ac:dyDescent="0.3">
      <c r="A851" s="30">
        <v>7</v>
      </c>
      <c r="B851" s="183" t="s">
        <v>57</v>
      </c>
      <c r="C851" s="184"/>
      <c r="D851" s="30" t="s">
        <v>58</v>
      </c>
      <c r="E851" s="45"/>
      <c r="F851" s="48"/>
      <c r="G851" s="56"/>
      <c r="H851" s="56"/>
    </row>
    <row r="852" spans="1:8" x14ac:dyDescent="0.3">
      <c r="A852" s="145" t="s">
        <v>80</v>
      </c>
      <c r="B852" s="145"/>
      <c r="C852" s="145"/>
      <c r="D852" s="145"/>
      <c r="E852" s="145"/>
      <c r="F852" s="55">
        <f>SUM(F845:F851)</f>
        <v>652000</v>
      </c>
      <c r="G852" s="56"/>
      <c r="H852" s="56"/>
    </row>
    <row r="853" spans="1:8" x14ac:dyDescent="0.3">
      <c r="A853" s="146" t="s">
        <v>81</v>
      </c>
      <c r="B853" s="146"/>
      <c r="C853" s="146"/>
      <c r="D853" s="146"/>
      <c r="E853" s="146"/>
      <c r="F853" s="146"/>
      <c r="G853" s="146"/>
      <c r="H853" s="47">
        <f>H820*0.15</f>
        <v>5778571.4175000004</v>
      </c>
    </row>
    <row r="854" spans="1:8" x14ac:dyDescent="0.3">
      <c r="A854" s="146" t="s">
        <v>82</v>
      </c>
      <c r="B854" s="146"/>
      <c r="C854" s="146"/>
      <c r="D854" s="146"/>
      <c r="E854" s="146"/>
      <c r="F854" s="146"/>
      <c r="G854" s="146"/>
      <c r="H854" s="47">
        <f>H820+H853</f>
        <v>44302380.867500007</v>
      </c>
    </row>
    <row r="856" spans="1:8" ht="55.5" customHeight="1" x14ac:dyDescent="0.3">
      <c r="A856" s="64">
        <v>15</v>
      </c>
      <c r="B856" s="161" t="s">
        <v>260</v>
      </c>
      <c r="C856" s="162"/>
      <c r="D856" s="162"/>
      <c r="E856" s="162"/>
      <c r="F856" s="162"/>
      <c r="G856" s="162"/>
      <c r="H856" s="163"/>
    </row>
    <row r="857" spans="1:8" x14ac:dyDescent="0.3">
      <c r="A857" s="164" t="s">
        <v>223</v>
      </c>
      <c r="B857" s="165"/>
      <c r="C857" s="165"/>
      <c r="D857" s="165"/>
      <c r="E857" s="165"/>
      <c r="F857" s="165"/>
      <c r="G857" s="165"/>
      <c r="H857" s="166"/>
    </row>
    <row r="858" spans="1:8" x14ac:dyDescent="0.3">
      <c r="A858" s="146" t="s">
        <v>60</v>
      </c>
      <c r="B858" s="146"/>
      <c r="C858" s="146"/>
      <c r="D858" s="146"/>
      <c r="E858" s="146"/>
      <c r="F858" s="146"/>
      <c r="G858" s="146"/>
      <c r="H858" s="47">
        <f>H870+G880+F890</f>
        <v>4363357.5999999996</v>
      </c>
    </row>
    <row r="859" spans="1:8" x14ac:dyDescent="0.3">
      <c r="A859" s="147" t="s">
        <v>61</v>
      </c>
      <c r="B859" s="148"/>
      <c r="C859" s="148"/>
      <c r="D859" s="148"/>
      <c r="E859" s="148"/>
      <c r="F859" s="148"/>
      <c r="G859" s="148"/>
      <c r="H859" s="149"/>
    </row>
    <row r="860" spans="1:8" x14ac:dyDescent="0.3">
      <c r="A860" s="150" t="s">
        <v>62</v>
      </c>
      <c r="B860" s="151"/>
      <c r="C860" s="151"/>
      <c r="D860" s="151"/>
      <c r="E860" s="151"/>
      <c r="F860" s="151"/>
      <c r="G860" s="151"/>
      <c r="H860" s="152"/>
    </row>
    <row r="861" spans="1:8" x14ac:dyDescent="0.3">
      <c r="A861" s="153" t="s">
        <v>0</v>
      </c>
      <c r="B861" s="154" t="s">
        <v>88</v>
      </c>
      <c r="C861" s="153" t="s">
        <v>63</v>
      </c>
      <c r="D861" s="153"/>
      <c r="E861" s="153"/>
      <c r="F861" s="153"/>
      <c r="G861" s="49"/>
      <c r="H861" s="49"/>
    </row>
    <row r="862" spans="1:8" ht="31.5" x14ac:dyDescent="0.3">
      <c r="A862" s="153"/>
      <c r="B862" s="153"/>
      <c r="C862" s="83" t="s">
        <v>87</v>
      </c>
      <c r="D862" s="82" t="s">
        <v>85</v>
      </c>
      <c r="E862" s="82" t="s">
        <v>84</v>
      </c>
      <c r="F862" s="83" t="s">
        <v>86</v>
      </c>
      <c r="G862" s="57" t="s">
        <v>83</v>
      </c>
      <c r="H862" s="49" t="s">
        <v>64</v>
      </c>
    </row>
    <row r="863" spans="1:8" ht="47.25" x14ac:dyDescent="0.3">
      <c r="A863" s="170">
        <v>1</v>
      </c>
      <c r="B863" s="172" t="s">
        <v>252</v>
      </c>
      <c r="C863" s="30">
        <v>1</v>
      </c>
      <c r="D863" s="30" t="s">
        <v>91</v>
      </c>
      <c r="E863" s="53" t="s">
        <v>66</v>
      </c>
      <c r="F863" s="30">
        <v>0.25</v>
      </c>
      <c r="G863" s="54">
        <f>'NHÂN CÔNG'!G7</f>
        <v>333450</v>
      </c>
      <c r="H863" s="54">
        <f>C863*F863*G863</f>
        <v>83362.5</v>
      </c>
    </row>
    <row r="864" spans="1:8" ht="47.25" x14ac:dyDescent="0.3">
      <c r="A864" s="171"/>
      <c r="B864" s="173"/>
      <c r="C864" s="30">
        <v>2</v>
      </c>
      <c r="D864" s="30" t="s">
        <v>92</v>
      </c>
      <c r="E864" s="53" t="s">
        <v>93</v>
      </c>
      <c r="F864" s="30">
        <v>0.5</v>
      </c>
      <c r="G864" s="54">
        <f>'NHÂN CÔNG'!G6</f>
        <v>296770.5</v>
      </c>
      <c r="H864" s="54">
        <f t="shared" ref="H864:H868" si="54">C864*F864*G864</f>
        <v>296770.5</v>
      </c>
    </row>
    <row r="865" spans="1:8" ht="47.25" x14ac:dyDescent="0.3">
      <c r="A865" s="170">
        <v>2</v>
      </c>
      <c r="B865" s="172" t="s">
        <v>94</v>
      </c>
      <c r="C865" s="30">
        <v>1</v>
      </c>
      <c r="D865" s="30" t="s">
        <v>91</v>
      </c>
      <c r="E865" s="53" t="s">
        <v>66</v>
      </c>
      <c r="F865" s="30">
        <v>0.125</v>
      </c>
      <c r="G865" s="54">
        <f>'NHÂN CÔNG'!G7</f>
        <v>333450</v>
      </c>
      <c r="H865" s="54">
        <f t="shared" si="54"/>
        <v>41681.25</v>
      </c>
    </row>
    <row r="866" spans="1:8" ht="47.25" x14ac:dyDescent="0.3">
      <c r="A866" s="171"/>
      <c r="B866" s="173"/>
      <c r="C866" s="30">
        <v>2</v>
      </c>
      <c r="D866" s="30" t="s">
        <v>92</v>
      </c>
      <c r="E866" s="53" t="s">
        <v>93</v>
      </c>
      <c r="F866" s="30">
        <v>0.25</v>
      </c>
      <c r="G866" s="54">
        <f>'NHÂN CÔNG'!G6</f>
        <v>296770.5</v>
      </c>
      <c r="H866" s="54">
        <f t="shared" si="54"/>
        <v>148385.25</v>
      </c>
    </row>
    <row r="867" spans="1:8" ht="47.25" x14ac:dyDescent="0.3">
      <c r="A867" s="170">
        <v>3</v>
      </c>
      <c r="B867" s="172" t="s">
        <v>253</v>
      </c>
      <c r="C867" s="30">
        <v>1</v>
      </c>
      <c r="D867" s="30" t="s">
        <v>91</v>
      </c>
      <c r="E867" s="53" t="s">
        <v>66</v>
      </c>
      <c r="F867" s="30">
        <v>0.125</v>
      </c>
      <c r="G867" s="54">
        <f>'NHÂN CÔNG'!G7</f>
        <v>333450</v>
      </c>
      <c r="H867" s="54">
        <f t="shared" si="54"/>
        <v>41681.25</v>
      </c>
    </row>
    <row r="868" spans="1:8" ht="47.25" x14ac:dyDescent="0.3">
      <c r="A868" s="171"/>
      <c r="B868" s="173"/>
      <c r="C868" s="30">
        <v>2</v>
      </c>
      <c r="D868" s="30" t="s">
        <v>92</v>
      </c>
      <c r="E868" s="53" t="s">
        <v>93</v>
      </c>
      <c r="F868" s="30">
        <v>0.25</v>
      </c>
      <c r="G868" s="54">
        <f>'NHÂN CÔNG'!G6</f>
        <v>296770.5</v>
      </c>
      <c r="H868" s="54">
        <f t="shared" si="54"/>
        <v>148385.25</v>
      </c>
    </row>
    <row r="869" spans="1:8" x14ac:dyDescent="0.3">
      <c r="A869" s="155" t="s">
        <v>68</v>
      </c>
      <c r="B869" s="156"/>
      <c r="C869" s="156"/>
      <c r="D869" s="156"/>
      <c r="E869" s="156"/>
      <c r="F869" s="156"/>
      <c r="G869" s="157"/>
      <c r="H869" s="54">
        <f>SUM(H863:H868)*0.1</f>
        <v>76026.600000000006</v>
      </c>
    </row>
    <row r="870" spans="1:8" x14ac:dyDescent="0.3">
      <c r="A870" s="158" t="s">
        <v>69</v>
      </c>
      <c r="B870" s="158"/>
      <c r="C870" s="158"/>
      <c r="D870" s="158"/>
      <c r="E870" s="158"/>
      <c r="F870" s="158"/>
      <c r="G870" s="159"/>
      <c r="H870" s="55">
        <f>SUM(H863:H869)</f>
        <v>836292.6</v>
      </c>
    </row>
    <row r="871" spans="1:8" x14ac:dyDescent="0.3">
      <c r="A871" s="144" t="s">
        <v>70</v>
      </c>
      <c r="B871" s="144"/>
      <c r="C871" s="144"/>
      <c r="D871" s="144"/>
      <c r="E871" s="144"/>
      <c r="F871" s="144"/>
      <c r="G871" s="144"/>
      <c r="H871" s="160"/>
    </row>
    <row r="872" spans="1:8" ht="47.25" x14ac:dyDescent="0.3">
      <c r="A872" s="82" t="s">
        <v>0</v>
      </c>
      <c r="B872" s="82" t="s">
        <v>71</v>
      </c>
      <c r="C872" s="83" t="s">
        <v>72</v>
      </c>
      <c r="D872" s="82" t="s">
        <v>32</v>
      </c>
      <c r="E872" s="82" t="s">
        <v>73</v>
      </c>
      <c r="F872" s="57" t="s">
        <v>20</v>
      </c>
      <c r="G872" s="49" t="s">
        <v>64</v>
      </c>
      <c r="H872" s="56"/>
    </row>
    <row r="873" spans="1:8" ht="31.5" x14ac:dyDescent="0.3">
      <c r="A873" s="30">
        <v>1</v>
      </c>
      <c r="B873" s="38" t="s">
        <v>255</v>
      </c>
      <c r="C873" s="53" t="s">
        <v>74</v>
      </c>
      <c r="D873" s="30" t="s">
        <v>75</v>
      </c>
      <c r="E873" s="30">
        <v>0.375</v>
      </c>
      <c r="F873" s="54">
        <f>'THIẾT BỊ'!F48</f>
        <v>36000</v>
      </c>
      <c r="G873" s="54">
        <f t="shared" ref="G873:G879" si="55">F873*E873</f>
        <v>13500</v>
      </c>
      <c r="H873" s="56"/>
    </row>
    <row r="874" spans="1:8" ht="31.5" x14ac:dyDescent="0.3">
      <c r="A874" s="30">
        <v>2</v>
      </c>
      <c r="B874" s="29" t="s">
        <v>139</v>
      </c>
      <c r="C874" s="53" t="s">
        <v>74</v>
      </c>
      <c r="D874" s="30" t="s">
        <v>75</v>
      </c>
      <c r="E874" s="30">
        <v>1.1000000000000001</v>
      </c>
      <c r="F874" s="54">
        <f>'THIẾT BỊ'!F20</f>
        <v>14400</v>
      </c>
      <c r="G874" s="54">
        <f t="shared" si="55"/>
        <v>15840.000000000002</v>
      </c>
      <c r="H874" s="56"/>
    </row>
    <row r="875" spans="1:8" ht="31.5" x14ac:dyDescent="0.3">
      <c r="A875" s="30">
        <v>3</v>
      </c>
      <c r="B875" s="29" t="s">
        <v>47</v>
      </c>
      <c r="C875" s="53" t="s">
        <v>74</v>
      </c>
      <c r="D875" s="30" t="s">
        <v>75</v>
      </c>
      <c r="E875" s="30">
        <v>0.25</v>
      </c>
      <c r="F875" s="54">
        <f>'THIẾT BỊ'!F9</f>
        <v>8000</v>
      </c>
      <c r="G875" s="54">
        <f t="shared" si="55"/>
        <v>2000</v>
      </c>
      <c r="H875" s="56"/>
    </row>
    <row r="876" spans="1:8" ht="31.5" x14ac:dyDescent="0.3">
      <c r="A876" s="30">
        <v>4</v>
      </c>
      <c r="B876" s="29" t="s">
        <v>46</v>
      </c>
      <c r="C876" s="53" t="s">
        <v>74</v>
      </c>
      <c r="D876" s="30" t="s">
        <v>75</v>
      </c>
      <c r="E876" s="30">
        <v>1.1000000000000001</v>
      </c>
      <c r="F876" s="54">
        <f>'THIẾT BỊ'!F7</f>
        <v>4750</v>
      </c>
      <c r="G876" s="54">
        <f t="shared" si="55"/>
        <v>5225</v>
      </c>
      <c r="H876" s="56"/>
    </row>
    <row r="877" spans="1:8" ht="31.5" x14ac:dyDescent="0.3">
      <c r="A877" s="30">
        <v>5</v>
      </c>
      <c r="B877" s="29" t="s">
        <v>48</v>
      </c>
      <c r="C877" s="53" t="s">
        <v>74</v>
      </c>
      <c r="D877" s="30" t="s">
        <v>75</v>
      </c>
      <c r="E877" s="30">
        <v>0.25</v>
      </c>
      <c r="F877" s="54">
        <f>'THIẾT BỊ'!F10</f>
        <v>72000</v>
      </c>
      <c r="G877" s="54">
        <f t="shared" si="55"/>
        <v>18000</v>
      </c>
      <c r="H877" s="56"/>
    </row>
    <row r="878" spans="1:8" ht="47.25" x14ac:dyDescent="0.3">
      <c r="A878" s="30">
        <v>6</v>
      </c>
      <c r="B878" s="38" t="s">
        <v>256</v>
      </c>
      <c r="C878" s="53" t="s">
        <v>254</v>
      </c>
      <c r="D878" s="30" t="s">
        <v>75</v>
      </c>
      <c r="E878" s="30">
        <v>0.25</v>
      </c>
      <c r="F878" s="54">
        <f>'THIẾT BỊ'!F49</f>
        <v>12400000</v>
      </c>
      <c r="G878" s="54">
        <f t="shared" si="55"/>
        <v>3100000</v>
      </c>
      <c r="H878" s="56"/>
    </row>
    <row r="879" spans="1:8" ht="31.5" x14ac:dyDescent="0.3">
      <c r="A879" s="30">
        <v>7</v>
      </c>
      <c r="B879" s="29" t="s">
        <v>49</v>
      </c>
      <c r="C879" s="53" t="s">
        <v>74</v>
      </c>
      <c r="D879" s="30" t="s">
        <v>75</v>
      </c>
      <c r="E879" s="30">
        <v>0.125</v>
      </c>
      <c r="F879" s="54">
        <f>'THIẾT BỊ'!F11</f>
        <v>4000</v>
      </c>
      <c r="G879" s="54">
        <f t="shared" si="55"/>
        <v>500</v>
      </c>
      <c r="H879" s="56"/>
    </row>
    <row r="880" spans="1:8" x14ac:dyDescent="0.3">
      <c r="A880" s="141" t="s">
        <v>77</v>
      </c>
      <c r="B880" s="142"/>
      <c r="C880" s="142"/>
      <c r="D880" s="142"/>
      <c r="E880" s="142"/>
      <c r="F880" s="143"/>
      <c r="G880" s="55">
        <f>SUM(G873:G879)</f>
        <v>3155065</v>
      </c>
      <c r="H880" s="56"/>
    </row>
    <row r="881" spans="1:8" x14ac:dyDescent="0.3">
      <c r="A881" s="144" t="s">
        <v>78</v>
      </c>
      <c r="B881" s="144"/>
      <c r="C881" s="144"/>
      <c r="D881" s="144"/>
      <c r="E881" s="144"/>
      <c r="F881" s="144"/>
      <c r="G881" s="56"/>
      <c r="H881" s="56"/>
    </row>
    <row r="882" spans="1:8" x14ac:dyDescent="0.3">
      <c r="A882" s="82" t="s">
        <v>0</v>
      </c>
      <c r="B882" s="66" t="s">
        <v>79</v>
      </c>
      <c r="C882" s="66" t="s">
        <v>32</v>
      </c>
      <c r="D882" s="66" t="s">
        <v>73</v>
      </c>
      <c r="E882" s="66" t="s">
        <v>16</v>
      </c>
      <c r="F882" s="67" t="s">
        <v>64</v>
      </c>
      <c r="G882" s="56"/>
      <c r="H882" s="56"/>
    </row>
    <row r="883" spans="1:8" x14ac:dyDescent="0.3">
      <c r="A883" s="30">
        <v>1</v>
      </c>
      <c r="B883" s="44" t="s">
        <v>51</v>
      </c>
      <c r="C883" s="43" t="s">
        <v>52</v>
      </c>
      <c r="D883" s="30">
        <v>2</v>
      </c>
      <c r="E883" s="45">
        <f>'VẬT LIỆU'!D7</f>
        <v>40000</v>
      </c>
      <c r="F883" s="48">
        <f>E883*D883</f>
        <v>80000</v>
      </c>
      <c r="G883" s="56"/>
      <c r="H883" s="56"/>
    </row>
    <row r="884" spans="1:8" x14ac:dyDescent="0.3">
      <c r="A884" s="30">
        <v>2</v>
      </c>
      <c r="B884" s="44" t="s">
        <v>39</v>
      </c>
      <c r="C884" s="43" t="s">
        <v>5</v>
      </c>
      <c r="D884" s="30">
        <v>0.2</v>
      </c>
      <c r="E884" s="45">
        <f>'VẬT LIỆU'!D8</f>
        <v>90000</v>
      </c>
      <c r="F884" s="48">
        <f t="shared" ref="F884:F888" si="56">E884*D884</f>
        <v>18000</v>
      </c>
      <c r="G884" s="56"/>
      <c r="H884" s="56"/>
    </row>
    <row r="885" spans="1:8" x14ac:dyDescent="0.3">
      <c r="A885" s="30">
        <v>3</v>
      </c>
      <c r="B885" s="44" t="s">
        <v>53</v>
      </c>
      <c r="C885" s="43" t="s">
        <v>6</v>
      </c>
      <c r="D885" s="30">
        <v>0.1</v>
      </c>
      <c r="E885" s="45">
        <f>'VẬT LIỆU'!D9</f>
        <v>800000</v>
      </c>
      <c r="F885" s="48">
        <f t="shared" si="56"/>
        <v>80000</v>
      </c>
      <c r="G885" s="56"/>
      <c r="H885" s="56"/>
    </row>
    <row r="886" spans="1:8" x14ac:dyDescent="0.3">
      <c r="A886" s="30">
        <v>4</v>
      </c>
      <c r="B886" s="44" t="s">
        <v>54</v>
      </c>
      <c r="C886" s="43" t="s">
        <v>6</v>
      </c>
      <c r="D886" s="30">
        <v>0.02</v>
      </c>
      <c r="E886" s="45">
        <f>'VẬT LIỆU'!D10</f>
        <v>1200000</v>
      </c>
      <c r="F886" s="48">
        <f t="shared" si="56"/>
        <v>24000</v>
      </c>
      <c r="G886" s="56"/>
      <c r="H886" s="56"/>
    </row>
    <row r="887" spans="1:8" x14ac:dyDescent="0.3">
      <c r="A887" s="30">
        <v>5</v>
      </c>
      <c r="B887" s="44" t="s">
        <v>55</v>
      </c>
      <c r="C887" s="43" t="s">
        <v>6</v>
      </c>
      <c r="D887" s="30">
        <v>1</v>
      </c>
      <c r="E887" s="45">
        <f>'VẬT LIỆU'!D11</f>
        <v>120000</v>
      </c>
      <c r="F887" s="48">
        <f t="shared" si="56"/>
        <v>120000</v>
      </c>
      <c r="G887" s="56"/>
      <c r="H887" s="56"/>
    </row>
    <row r="888" spans="1:8" x14ac:dyDescent="0.3">
      <c r="A888" s="30">
        <v>6</v>
      </c>
      <c r="B888" s="44" t="s">
        <v>56</v>
      </c>
      <c r="C888" s="43" t="s">
        <v>30</v>
      </c>
      <c r="D888" s="30">
        <v>1</v>
      </c>
      <c r="E888" s="45">
        <f>'VẬT LIỆU'!D12</f>
        <v>50000</v>
      </c>
      <c r="F888" s="48">
        <f t="shared" si="56"/>
        <v>50000</v>
      </c>
      <c r="G888" s="56"/>
      <c r="H888" s="56"/>
    </row>
    <row r="889" spans="1:8" x14ac:dyDescent="0.3">
      <c r="A889" s="30">
        <v>7</v>
      </c>
      <c r="B889" s="183" t="s">
        <v>57</v>
      </c>
      <c r="C889" s="184"/>
      <c r="D889" s="30" t="s">
        <v>58</v>
      </c>
      <c r="E889" s="45"/>
      <c r="F889" s="48"/>
      <c r="G889" s="56"/>
      <c r="H889" s="56"/>
    </row>
    <row r="890" spans="1:8" x14ac:dyDescent="0.3">
      <c r="A890" s="145" t="s">
        <v>80</v>
      </c>
      <c r="B890" s="145"/>
      <c r="C890" s="145"/>
      <c r="D890" s="145"/>
      <c r="E890" s="145"/>
      <c r="F890" s="55">
        <f>SUM(F883:F889)</f>
        <v>372000</v>
      </c>
      <c r="G890" s="56"/>
      <c r="H890" s="56"/>
    </row>
    <row r="891" spans="1:8" x14ac:dyDescent="0.3">
      <c r="A891" s="146" t="s">
        <v>81</v>
      </c>
      <c r="B891" s="146"/>
      <c r="C891" s="146"/>
      <c r="D891" s="146"/>
      <c r="E891" s="146"/>
      <c r="F891" s="146"/>
      <c r="G891" s="146"/>
      <c r="H891" s="47">
        <f>H858*0.15</f>
        <v>654503.6399999999</v>
      </c>
    </row>
    <row r="892" spans="1:8" x14ac:dyDescent="0.3">
      <c r="A892" s="146" t="s">
        <v>82</v>
      </c>
      <c r="B892" s="146"/>
      <c r="C892" s="146"/>
      <c r="D892" s="146"/>
      <c r="E892" s="146"/>
      <c r="F892" s="146"/>
      <c r="G892" s="146"/>
      <c r="H892" s="47">
        <f>H858+H891</f>
        <v>5017861.2399999993</v>
      </c>
    </row>
    <row r="894" spans="1:8" ht="38.25" customHeight="1" x14ac:dyDescent="0.3">
      <c r="A894" s="64">
        <v>15</v>
      </c>
      <c r="B894" s="161" t="s">
        <v>262</v>
      </c>
      <c r="C894" s="162"/>
      <c r="D894" s="162"/>
      <c r="E894" s="162"/>
      <c r="F894" s="162"/>
      <c r="G894" s="162"/>
      <c r="H894" s="163"/>
    </row>
    <row r="895" spans="1:8" x14ac:dyDescent="0.3">
      <c r="A895" s="164" t="s">
        <v>223</v>
      </c>
      <c r="B895" s="165"/>
      <c r="C895" s="165"/>
      <c r="D895" s="165"/>
      <c r="E895" s="165"/>
      <c r="F895" s="165"/>
      <c r="G895" s="165"/>
      <c r="H895" s="166"/>
    </row>
    <row r="896" spans="1:8" x14ac:dyDescent="0.3">
      <c r="A896" s="146" t="s">
        <v>60</v>
      </c>
      <c r="B896" s="146"/>
      <c r="C896" s="146"/>
      <c r="D896" s="146"/>
      <c r="E896" s="146"/>
      <c r="F896" s="146"/>
      <c r="G896" s="146"/>
      <c r="H896" s="47">
        <f>H908+G918+F928</f>
        <v>8094088.9000000004</v>
      </c>
    </row>
    <row r="897" spans="1:8" x14ac:dyDescent="0.3">
      <c r="A897" s="147" t="s">
        <v>61</v>
      </c>
      <c r="B897" s="148"/>
      <c r="C897" s="148"/>
      <c r="D897" s="148"/>
      <c r="E897" s="148"/>
      <c r="F897" s="148"/>
      <c r="G897" s="148"/>
      <c r="H897" s="149"/>
    </row>
    <row r="898" spans="1:8" x14ac:dyDescent="0.3">
      <c r="A898" s="150" t="s">
        <v>62</v>
      </c>
      <c r="B898" s="151"/>
      <c r="C898" s="151"/>
      <c r="D898" s="151"/>
      <c r="E898" s="151"/>
      <c r="F898" s="151"/>
      <c r="G898" s="151"/>
      <c r="H898" s="152"/>
    </row>
    <row r="899" spans="1:8" x14ac:dyDescent="0.3">
      <c r="A899" s="153" t="s">
        <v>0</v>
      </c>
      <c r="B899" s="154" t="s">
        <v>88</v>
      </c>
      <c r="C899" s="153" t="s">
        <v>63</v>
      </c>
      <c r="D899" s="153"/>
      <c r="E899" s="153"/>
      <c r="F899" s="153"/>
      <c r="G899" s="49"/>
      <c r="H899" s="49"/>
    </row>
    <row r="900" spans="1:8" ht="31.5" x14ac:dyDescent="0.3">
      <c r="A900" s="153"/>
      <c r="B900" s="153"/>
      <c r="C900" s="83" t="s">
        <v>87</v>
      </c>
      <c r="D900" s="82" t="s">
        <v>85</v>
      </c>
      <c r="E900" s="82" t="s">
        <v>84</v>
      </c>
      <c r="F900" s="83" t="s">
        <v>86</v>
      </c>
      <c r="G900" s="57" t="s">
        <v>83</v>
      </c>
      <c r="H900" s="49" t="s">
        <v>64</v>
      </c>
    </row>
    <row r="901" spans="1:8" ht="47.25" x14ac:dyDescent="0.3">
      <c r="A901" s="170">
        <v>1</v>
      </c>
      <c r="B901" s="172" t="s">
        <v>252</v>
      </c>
      <c r="C901" s="30">
        <v>1</v>
      </c>
      <c r="D901" s="30" t="s">
        <v>91</v>
      </c>
      <c r="E901" s="53" t="s">
        <v>66</v>
      </c>
      <c r="F901" s="30">
        <v>0.25</v>
      </c>
      <c r="G901" s="54">
        <f>'NHÂN CÔNG'!G7</f>
        <v>333450</v>
      </c>
      <c r="H901" s="54">
        <f>C901*F901*G901</f>
        <v>83362.5</v>
      </c>
    </row>
    <row r="902" spans="1:8" ht="47.25" x14ac:dyDescent="0.3">
      <c r="A902" s="171"/>
      <c r="B902" s="173"/>
      <c r="C902" s="30">
        <v>2</v>
      </c>
      <c r="D902" s="30" t="s">
        <v>92</v>
      </c>
      <c r="E902" s="53" t="s">
        <v>93</v>
      </c>
      <c r="F902" s="30">
        <v>0.5</v>
      </c>
      <c r="G902" s="54">
        <f>'NHÂN CÔNG'!G6</f>
        <v>296770.5</v>
      </c>
      <c r="H902" s="54">
        <f t="shared" ref="H902:H906" si="57">C902*F902*G902</f>
        <v>296770.5</v>
      </c>
    </row>
    <row r="903" spans="1:8" ht="47.25" x14ac:dyDescent="0.3">
      <c r="A903" s="170">
        <v>2</v>
      </c>
      <c r="B903" s="172" t="s">
        <v>94</v>
      </c>
      <c r="C903" s="30">
        <v>1</v>
      </c>
      <c r="D903" s="30" t="s">
        <v>91</v>
      </c>
      <c r="E903" s="53" t="s">
        <v>66</v>
      </c>
      <c r="F903" s="30">
        <v>0.25</v>
      </c>
      <c r="G903" s="54">
        <f>'NHÂN CÔNG'!G7</f>
        <v>333450</v>
      </c>
      <c r="H903" s="54">
        <f t="shared" si="57"/>
        <v>83362.5</v>
      </c>
    </row>
    <row r="904" spans="1:8" ht="47.25" x14ac:dyDescent="0.3">
      <c r="A904" s="171"/>
      <c r="B904" s="173"/>
      <c r="C904" s="30">
        <v>2</v>
      </c>
      <c r="D904" s="30" t="s">
        <v>92</v>
      </c>
      <c r="E904" s="53" t="s">
        <v>93</v>
      </c>
      <c r="F904" s="30">
        <v>0.5</v>
      </c>
      <c r="G904" s="54">
        <f>'NHÂN CÔNG'!G6</f>
        <v>296770.5</v>
      </c>
      <c r="H904" s="54">
        <f t="shared" si="57"/>
        <v>296770.5</v>
      </c>
    </row>
    <row r="905" spans="1:8" ht="47.25" x14ac:dyDescent="0.3">
      <c r="A905" s="170">
        <v>3</v>
      </c>
      <c r="B905" s="172" t="s">
        <v>253</v>
      </c>
      <c r="C905" s="30">
        <v>1</v>
      </c>
      <c r="D905" s="30" t="s">
        <v>91</v>
      </c>
      <c r="E905" s="53" t="s">
        <v>66</v>
      </c>
      <c r="F905" s="30">
        <v>0.25</v>
      </c>
      <c r="G905" s="54">
        <f>'NHÂN CÔNG'!G7</f>
        <v>333450</v>
      </c>
      <c r="H905" s="54">
        <f t="shared" si="57"/>
        <v>83362.5</v>
      </c>
    </row>
    <row r="906" spans="1:8" ht="47.25" x14ac:dyDescent="0.3">
      <c r="A906" s="171"/>
      <c r="B906" s="173"/>
      <c r="C906" s="30">
        <v>2</v>
      </c>
      <c r="D906" s="30" t="s">
        <v>92</v>
      </c>
      <c r="E906" s="53" t="s">
        <v>93</v>
      </c>
      <c r="F906" s="30">
        <v>0.5</v>
      </c>
      <c r="G906" s="54">
        <f>'NHÂN CÔNG'!G6</f>
        <v>296770.5</v>
      </c>
      <c r="H906" s="54">
        <f t="shared" si="57"/>
        <v>296770.5</v>
      </c>
    </row>
    <row r="907" spans="1:8" x14ac:dyDescent="0.3">
      <c r="A907" s="155" t="s">
        <v>68</v>
      </c>
      <c r="B907" s="156"/>
      <c r="C907" s="156"/>
      <c r="D907" s="156"/>
      <c r="E907" s="156"/>
      <c r="F907" s="156"/>
      <c r="G907" s="157"/>
      <c r="H907" s="54">
        <f>SUM(H901:H906)*0.1</f>
        <v>114039.90000000001</v>
      </c>
    </row>
    <row r="908" spans="1:8" x14ac:dyDescent="0.3">
      <c r="A908" s="158" t="s">
        <v>69</v>
      </c>
      <c r="B908" s="158"/>
      <c r="C908" s="158"/>
      <c r="D908" s="158"/>
      <c r="E908" s="158"/>
      <c r="F908" s="158"/>
      <c r="G908" s="159"/>
      <c r="H908" s="55">
        <f>SUM(H901:H907)</f>
        <v>1254438.8999999999</v>
      </c>
    </row>
    <row r="909" spans="1:8" x14ac:dyDescent="0.3">
      <c r="A909" s="144" t="s">
        <v>70</v>
      </c>
      <c r="B909" s="144"/>
      <c r="C909" s="144"/>
      <c r="D909" s="144"/>
      <c r="E909" s="144"/>
      <c r="F909" s="144"/>
      <c r="G909" s="144"/>
      <c r="H909" s="160"/>
    </row>
    <row r="910" spans="1:8" ht="47.25" x14ac:dyDescent="0.3">
      <c r="A910" s="82" t="s">
        <v>0</v>
      </c>
      <c r="B910" s="82" t="s">
        <v>71</v>
      </c>
      <c r="C910" s="83" t="s">
        <v>72</v>
      </c>
      <c r="D910" s="82" t="s">
        <v>32</v>
      </c>
      <c r="E910" s="82" t="s">
        <v>73</v>
      </c>
      <c r="F910" s="57" t="s">
        <v>20</v>
      </c>
      <c r="G910" s="49" t="s">
        <v>64</v>
      </c>
      <c r="H910" s="56"/>
    </row>
    <row r="911" spans="1:8" ht="31.5" x14ac:dyDescent="0.3">
      <c r="A911" s="30">
        <v>1</v>
      </c>
      <c r="B911" s="38" t="s">
        <v>255</v>
      </c>
      <c r="C911" s="53" t="s">
        <v>74</v>
      </c>
      <c r="D911" s="30" t="s">
        <v>75</v>
      </c>
      <c r="E911" s="30">
        <v>0.5</v>
      </c>
      <c r="F911" s="54">
        <f>'THIẾT BỊ'!F48</f>
        <v>36000</v>
      </c>
      <c r="G911" s="54">
        <f t="shared" ref="G911:G917" si="58">F911*E911</f>
        <v>18000</v>
      </c>
      <c r="H911" s="56"/>
    </row>
    <row r="912" spans="1:8" ht="31.5" x14ac:dyDescent="0.3">
      <c r="A912" s="30">
        <v>2</v>
      </c>
      <c r="B912" s="29" t="s">
        <v>139</v>
      </c>
      <c r="C912" s="53" t="s">
        <v>74</v>
      </c>
      <c r="D912" s="30" t="s">
        <v>75</v>
      </c>
      <c r="E912" s="30">
        <v>2.25</v>
      </c>
      <c r="F912" s="54">
        <f>'THIẾT BỊ'!F20</f>
        <v>14400</v>
      </c>
      <c r="G912" s="54">
        <f t="shared" si="58"/>
        <v>32400</v>
      </c>
      <c r="H912" s="56"/>
    </row>
    <row r="913" spans="1:8" ht="31.5" x14ac:dyDescent="0.3">
      <c r="A913" s="30">
        <v>3</v>
      </c>
      <c r="B913" s="29" t="s">
        <v>47</v>
      </c>
      <c r="C913" s="53" t="s">
        <v>74</v>
      </c>
      <c r="D913" s="30" t="s">
        <v>75</v>
      </c>
      <c r="E913" s="30">
        <v>0.125</v>
      </c>
      <c r="F913" s="54">
        <f>'THIẾT BỊ'!F9</f>
        <v>8000</v>
      </c>
      <c r="G913" s="54">
        <f t="shared" si="58"/>
        <v>1000</v>
      </c>
      <c r="H913" s="56"/>
    </row>
    <row r="914" spans="1:8" ht="31.5" x14ac:dyDescent="0.3">
      <c r="A914" s="30">
        <v>4</v>
      </c>
      <c r="B914" s="29" t="s">
        <v>46</v>
      </c>
      <c r="C914" s="53" t="s">
        <v>74</v>
      </c>
      <c r="D914" s="30" t="s">
        <v>75</v>
      </c>
      <c r="E914" s="30">
        <v>1</v>
      </c>
      <c r="F914" s="54">
        <f>'THIẾT BỊ'!F7</f>
        <v>4750</v>
      </c>
      <c r="G914" s="54">
        <f t="shared" si="58"/>
        <v>4750</v>
      </c>
      <c r="H914" s="56"/>
    </row>
    <row r="915" spans="1:8" ht="31.5" x14ac:dyDescent="0.3">
      <c r="A915" s="30">
        <v>5</v>
      </c>
      <c r="B915" s="29" t="s">
        <v>48</v>
      </c>
      <c r="C915" s="53" t="s">
        <v>74</v>
      </c>
      <c r="D915" s="30" t="s">
        <v>75</v>
      </c>
      <c r="E915" s="30">
        <v>0.125</v>
      </c>
      <c r="F915" s="54">
        <f>'THIẾT BỊ'!F10</f>
        <v>72000</v>
      </c>
      <c r="G915" s="54">
        <f t="shared" si="58"/>
        <v>9000</v>
      </c>
      <c r="H915" s="56"/>
    </row>
    <row r="916" spans="1:8" ht="47.25" x14ac:dyDescent="0.3">
      <c r="A916" s="30">
        <v>6</v>
      </c>
      <c r="B916" s="38" t="s">
        <v>256</v>
      </c>
      <c r="C916" s="53" t="s">
        <v>254</v>
      </c>
      <c r="D916" s="30" t="s">
        <v>75</v>
      </c>
      <c r="E916" s="30">
        <v>0.5</v>
      </c>
      <c r="F916" s="54">
        <f>'THIẾT BỊ'!F49</f>
        <v>12400000</v>
      </c>
      <c r="G916" s="54">
        <f t="shared" si="58"/>
        <v>6200000</v>
      </c>
      <c r="H916" s="56"/>
    </row>
    <row r="917" spans="1:8" ht="31.5" x14ac:dyDescent="0.3">
      <c r="A917" s="30">
        <v>7</v>
      </c>
      <c r="B917" s="29" t="s">
        <v>49</v>
      </c>
      <c r="C917" s="53" t="s">
        <v>74</v>
      </c>
      <c r="D917" s="30" t="s">
        <v>75</v>
      </c>
      <c r="E917" s="30">
        <v>0.125</v>
      </c>
      <c r="F917" s="54">
        <f>'THIẾT BỊ'!F11</f>
        <v>4000</v>
      </c>
      <c r="G917" s="54">
        <f t="shared" si="58"/>
        <v>500</v>
      </c>
      <c r="H917" s="56"/>
    </row>
    <row r="918" spans="1:8" x14ac:dyDescent="0.3">
      <c r="A918" s="141" t="s">
        <v>77</v>
      </c>
      <c r="B918" s="142"/>
      <c r="C918" s="142"/>
      <c r="D918" s="142"/>
      <c r="E918" s="142"/>
      <c r="F918" s="143"/>
      <c r="G918" s="55">
        <f>SUM(G911:G917)</f>
        <v>6265650</v>
      </c>
      <c r="H918" s="56"/>
    </row>
    <row r="919" spans="1:8" x14ac:dyDescent="0.3">
      <c r="A919" s="144" t="s">
        <v>78</v>
      </c>
      <c r="B919" s="144"/>
      <c r="C919" s="144"/>
      <c r="D919" s="144"/>
      <c r="E919" s="144"/>
      <c r="F919" s="144"/>
      <c r="G919" s="56"/>
      <c r="H919" s="56"/>
    </row>
    <row r="920" spans="1:8" x14ac:dyDescent="0.3">
      <c r="A920" s="82" t="s">
        <v>0</v>
      </c>
      <c r="B920" s="66" t="s">
        <v>79</v>
      </c>
      <c r="C920" s="66" t="s">
        <v>32</v>
      </c>
      <c r="D920" s="66" t="s">
        <v>73</v>
      </c>
      <c r="E920" s="66" t="s">
        <v>16</v>
      </c>
      <c r="F920" s="67" t="s">
        <v>64</v>
      </c>
      <c r="G920" s="56"/>
      <c r="H920" s="56"/>
    </row>
    <row r="921" spans="1:8" x14ac:dyDescent="0.3">
      <c r="A921" s="30">
        <v>1</v>
      </c>
      <c r="B921" s="44" t="s">
        <v>51</v>
      </c>
      <c r="C921" s="43" t="s">
        <v>52</v>
      </c>
      <c r="D921" s="30">
        <v>4</v>
      </c>
      <c r="E921" s="45">
        <f>'VẬT LIỆU'!D7</f>
        <v>40000</v>
      </c>
      <c r="F921" s="48">
        <f>E921*D921</f>
        <v>160000</v>
      </c>
      <c r="G921" s="56"/>
      <c r="H921" s="56"/>
    </row>
    <row r="922" spans="1:8" x14ac:dyDescent="0.3">
      <c r="A922" s="30">
        <v>2</v>
      </c>
      <c r="B922" s="44" t="s">
        <v>39</v>
      </c>
      <c r="C922" s="43" t="s">
        <v>5</v>
      </c>
      <c r="D922" s="30">
        <v>0.4</v>
      </c>
      <c r="E922" s="45">
        <f>'VẬT LIỆU'!D8</f>
        <v>90000</v>
      </c>
      <c r="F922" s="48">
        <f t="shared" ref="F922:F926" si="59">E922*D922</f>
        <v>36000</v>
      </c>
      <c r="G922" s="56"/>
      <c r="H922" s="56"/>
    </row>
    <row r="923" spans="1:8" x14ac:dyDescent="0.3">
      <c r="A923" s="30">
        <v>3</v>
      </c>
      <c r="B923" s="44" t="s">
        <v>53</v>
      </c>
      <c r="C923" s="43" t="s">
        <v>6</v>
      </c>
      <c r="D923" s="30">
        <v>0.2</v>
      </c>
      <c r="E923" s="45">
        <f>'VẬT LIỆU'!D9</f>
        <v>800000</v>
      </c>
      <c r="F923" s="48">
        <f t="shared" si="59"/>
        <v>160000</v>
      </c>
      <c r="G923" s="56"/>
      <c r="H923" s="56"/>
    </row>
    <row r="924" spans="1:8" x14ac:dyDescent="0.3">
      <c r="A924" s="30">
        <v>4</v>
      </c>
      <c r="B924" s="44" t="s">
        <v>54</v>
      </c>
      <c r="C924" s="43" t="s">
        <v>6</v>
      </c>
      <c r="D924" s="30">
        <v>0.04</v>
      </c>
      <c r="E924" s="45">
        <f>'VẬT LIỆU'!D10</f>
        <v>1200000</v>
      </c>
      <c r="F924" s="48">
        <f t="shared" si="59"/>
        <v>48000</v>
      </c>
      <c r="G924" s="56"/>
      <c r="H924" s="56"/>
    </row>
    <row r="925" spans="1:8" x14ac:dyDescent="0.3">
      <c r="A925" s="30">
        <v>5</v>
      </c>
      <c r="B925" s="44" t="s">
        <v>55</v>
      </c>
      <c r="C925" s="43" t="s">
        <v>6</v>
      </c>
      <c r="D925" s="30">
        <v>1</v>
      </c>
      <c r="E925" s="45">
        <f>'VẬT LIỆU'!D11</f>
        <v>120000</v>
      </c>
      <c r="F925" s="48">
        <f t="shared" si="59"/>
        <v>120000</v>
      </c>
      <c r="G925" s="56"/>
      <c r="H925" s="56"/>
    </row>
    <row r="926" spans="1:8" x14ac:dyDescent="0.3">
      <c r="A926" s="30">
        <v>6</v>
      </c>
      <c r="B926" s="44" t="s">
        <v>56</v>
      </c>
      <c r="C926" s="43" t="s">
        <v>30</v>
      </c>
      <c r="D926" s="30">
        <v>1</v>
      </c>
      <c r="E926" s="45">
        <f>'VẬT LIỆU'!D12</f>
        <v>50000</v>
      </c>
      <c r="F926" s="48">
        <f t="shared" si="59"/>
        <v>50000</v>
      </c>
      <c r="G926" s="56"/>
      <c r="H926" s="56"/>
    </row>
    <row r="927" spans="1:8" x14ac:dyDescent="0.3">
      <c r="A927" s="30">
        <v>7</v>
      </c>
      <c r="B927" s="183" t="s">
        <v>57</v>
      </c>
      <c r="C927" s="184"/>
      <c r="D927" s="30" t="s">
        <v>58</v>
      </c>
      <c r="E927" s="45"/>
      <c r="F927" s="48"/>
      <c r="G927" s="56"/>
      <c r="H927" s="56"/>
    </row>
    <row r="928" spans="1:8" x14ac:dyDescent="0.3">
      <c r="A928" s="145" t="s">
        <v>80</v>
      </c>
      <c r="B928" s="145"/>
      <c r="C928" s="145"/>
      <c r="D928" s="145"/>
      <c r="E928" s="145"/>
      <c r="F928" s="55">
        <f>SUM(F921:F927)</f>
        <v>574000</v>
      </c>
      <c r="G928" s="56"/>
      <c r="H928" s="56"/>
    </row>
    <row r="929" spans="1:8" x14ac:dyDescent="0.3">
      <c r="A929" s="146" t="s">
        <v>81</v>
      </c>
      <c r="B929" s="146"/>
      <c r="C929" s="146"/>
      <c r="D929" s="146"/>
      <c r="E929" s="146"/>
      <c r="F929" s="146"/>
      <c r="G929" s="146"/>
      <c r="H929" s="47">
        <f>H896*0.15</f>
        <v>1214113.335</v>
      </c>
    </row>
    <row r="930" spans="1:8" x14ac:dyDescent="0.3">
      <c r="A930" s="146" t="s">
        <v>82</v>
      </c>
      <c r="B930" s="146"/>
      <c r="C930" s="146"/>
      <c r="D930" s="146"/>
      <c r="E930" s="146"/>
      <c r="F930" s="146"/>
      <c r="G930" s="146"/>
      <c r="H930" s="47">
        <f>H896+H929</f>
        <v>9308202.2349999994</v>
      </c>
    </row>
    <row r="931" spans="1:8" x14ac:dyDescent="0.3">
      <c r="A931" s="93"/>
      <c r="B931" s="93"/>
      <c r="C931" s="93"/>
      <c r="D931" s="93"/>
      <c r="E931" s="93"/>
      <c r="F931" s="93"/>
      <c r="G931" s="93"/>
      <c r="H931" s="94"/>
    </row>
    <row r="932" spans="1:8" ht="35.25" customHeight="1" x14ac:dyDescent="0.3">
      <c r="A932" s="92" t="s">
        <v>24</v>
      </c>
      <c r="B932" s="167" t="s">
        <v>263</v>
      </c>
      <c r="C932" s="168"/>
      <c r="D932" s="168"/>
      <c r="E932" s="168"/>
      <c r="F932" s="168"/>
      <c r="G932" s="168"/>
      <c r="H932" s="169"/>
    </row>
    <row r="934" spans="1:8" x14ac:dyDescent="0.3">
      <c r="A934" s="64">
        <v>1</v>
      </c>
      <c r="B934" s="161" t="s">
        <v>264</v>
      </c>
      <c r="C934" s="162"/>
      <c r="D934" s="162"/>
      <c r="E934" s="162"/>
      <c r="F934" s="162"/>
      <c r="G934" s="162"/>
      <c r="H934" s="163"/>
    </row>
    <row r="935" spans="1:8" x14ac:dyDescent="0.3">
      <c r="A935" s="164" t="s">
        <v>229</v>
      </c>
      <c r="B935" s="165"/>
      <c r="C935" s="165"/>
      <c r="D935" s="165"/>
      <c r="E935" s="165"/>
      <c r="F935" s="165"/>
      <c r="G935" s="165"/>
      <c r="H935" s="166"/>
    </row>
    <row r="936" spans="1:8" x14ac:dyDescent="0.3">
      <c r="A936" s="146" t="s">
        <v>60</v>
      </c>
      <c r="B936" s="146"/>
      <c r="C936" s="146"/>
      <c r="D936" s="146"/>
      <c r="E936" s="146"/>
      <c r="F936" s="146"/>
      <c r="G936" s="146"/>
      <c r="H936" s="47">
        <f>H946+G958+F976</f>
        <v>462964.4176333333</v>
      </c>
    </row>
    <row r="937" spans="1:8" x14ac:dyDescent="0.3">
      <c r="A937" s="147" t="s">
        <v>61</v>
      </c>
      <c r="B937" s="148"/>
      <c r="C937" s="148"/>
      <c r="D937" s="148"/>
      <c r="E937" s="148"/>
      <c r="F937" s="148"/>
      <c r="G937" s="148"/>
      <c r="H937" s="149"/>
    </row>
    <row r="938" spans="1:8" x14ac:dyDescent="0.3">
      <c r="A938" s="150" t="s">
        <v>62</v>
      </c>
      <c r="B938" s="151"/>
      <c r="C938" s="151"/>
      <c r="D938" s="151"/>
      <c r="E938" s="151"/>
      <c r="F938" s="151"/>
      <c r="G938" s="151"/>
      <c r="H938" s="152"/>
    </row>
    <row r="939" spans="1:8" x14ac:dyDescent="0.3">
      <c r="A939" s="153" t="s">
        <v>0</v>
      </c>
      <c r="B939" s="154" t="s">
        <v>88</v>
      </c>
      <c r="C939" s="153" t="s">
        <v>63</v>
      </c>
      <c r="D939" s="153"/>
      <c r="E939" s="153"/>
      <c r="F939" s="153"/>
      <c r="G939" s="49"/>
      <c r="H939" s="49"/>
    </row>
    <row r="940" spans="1:8" ht="31.5" x14ac:dyDescent="0.3">
      <c r="A940" s="153"/>
      <c r="B940" s="153"/>
      <c r="C940" s="87" t="s">
        <v>87</v>
      </c>
      <c r="D940" s="86" t="s">
        <v>85</v>
      </c>
      <c r="E940" s="86" t="s">
        <v>84</v>
      </c>
      <c r="F940" s="87" t="s">
        <v>86</v>
      </c>
      <c r="G940" s="57" t="s">
        <v>83</v>
      </c>
      <c r="H940" s="49" t="s">
        <v>64</v>
      </c>
    </row>
    <row r="941" spans="1:8" ht="63" x14ac:dyDescent="0.3">
      <c r="A941" s="85">
        <v>1</v>
      </c>
      <c r="B941" s="53" t="s">
        <v>273</v>
      </c>
      <c r="C941" s="30">
        <v>1</v>
      </c>
      <c r="D941" s="30" t="s">
        <v>267</v>
      </c>
      <c r="E941" s="53" t="s">
        <v>268</v>
      </c>
      <c r="F941" s="30">
        <v>3.1E-2</v>
      </c>
      <c r="G941" s="54">
        <f>'NHÂN CÔNG'!G5</f>
        <v>260091</v>
      </c>
      <c r="H941" s="54">
        <f>C941*F941*G941</f>
        <v>8062.8209999999999</v>
      </c>
    </row>
    <row r="942" spans="1:8" ht="47.25" x14ac:dyDescent="0.3">
      <c r="A942" s="85">
        <v>2</v>
      </c>
      <c r="B942" s="53" t="s">
        <v>269</v>
      </c>
      <c r="C942" s="30">
        <v>1</v>
      </c>
      <c r="D942" s="30" t="s">
        <v>270</v>
      </c>
      <c r="E942" s="53" t="s">
        <v>268</v>
      </c>
      <c r="F942" s="30">
        <v>3.1E-2</v>
      </c>
      <c r="G942" s="54">
        <f>'NHÂN CÔNG'!G5</f>
        <v>260091</v>
      </c>
      <c r="H942" s="54">
        <f t="shared" ref="H942:H944" si="60">C942*F942*G942</f>
        <v>8062.8209999999999</v>
      </c>
    </row>
    <row r="943" spans="1:8" ht="47.25" x14ac:dyDescent="0.3">
      <c r="A943" s="85">
        <v>3</v>
      </c>
      <c r="B943" s="53" t="s">
        <v>271</v>
      </c>
      <c r="C943" s="30">
        <v>2</v>
      </c>
      <c r="D943" s="58" t="s">
        <v>275</v>
      </c>
      <c r="E943" s="53" t="s">
        <v>268</v>
      </c>
      <c r="F943" s="30">
        <v>0.125</v>
      </c>
      <c r="G943" s="54">
        <f>'NHÂN CÔNG'!G5</f>
        <v>260091</v>
      </c>
      <c r="H943" s="54">
        <f t="shared" si="60"/>
        <v>65022.75</v>
      </c>
    </row>
    <row r="944" spans="1:8" ht="47.25" x14ac:dyDescent="0.3">
      <c r="A944" s="85">
        <v>4</v>
      </c>
      <c r="B944" s="53" t="s">
        <v>274</v>
      </c>
      <c r="C944" s="30">
        <v>1</v>
      </c>
      <c r="D944" s="58" t="s">
        <v>92</v>
      </c>
      <c r="E944" s="53" t="s">
        <v>268</v>
      </c>
      <c r="F944" s="30">
        <v>3.1E-2</v>
      </c>
      <c r="G944" s="54">
        <f>'NHÂN CÔNG'!G5</f>
        <v>260091</v>
      </c>
      <c r="H944" s="54">
        <f t="shared" si="60"/>
        <v>8062.8209999999999</v>
      </c>
    </row>
    <row r="945" spans="1:8" x14ac:dyDescent="0.3">
      <c r="A945" s="155" t="s">
        <v>68</v>
      </c>
      <c r="B945" s="156"/>
      <c r="C945" s="156"/>
      <c r="D945" s="156"/>
      <c r="E945" s="156"/>
      <c r="F945" s="156"/>
      <c r="G945" s="157"/>
      <c r="H945" s="54">
        <f>SUM(H941:H944)*0.1</f>
        <v>8921.1212999999989</v>
      </c>
    </row>
    <row r="946" spans="1:8" x14ac:dyDescent="0.3">
      <c r="A946" s="158" t="s">
        <v>69</v>
      </c>
      <c r="B946" s="158"/>
      <c r="C946" s="158"/>
      <c r="D946" s="158"/>
      <c r="E946" s="158"/>
      <c r="F946" s="158"/>
      <c r="G946" s="159"/>
      <c r="H946" s="55">
        <f>SUM(H941:H945)</f>
        <v>98132.334299999988</v>
      </c>
    </row>
    <row r="947" spans="1:8" x14ac:dyDescent="0.3">
      <c r="A947" s="144" t="s">
        <v>70</v>
      </c>
      <c r="B947" s="144"/>
      <c r="C947" s="144"/>
      <c r="D947" s="144"/>
      <c r="E947" s="144"/>
      <c r="F947" s="144"/>
      <c r="G947" s="144"/>
      <c r="H947" s="160"/>
    </row>
    <row r="948" spans="1:8" ht="47.25" x14ac:dyDescent="0.3">
      <c r="A948" s="86" t="s">
        <v>0</v>
      </c>
      <c r="B948" s="86" t="s">
        <v>71</v>
      </c>
      <c r="C948" s="87" t="s">
        <v>72</v>
      </c>
      <c r="D948" s="86" t="s">
        <v>32</v>
      </c>
      <c r="E948" s="86" t="s">
        <v>73</v>
      </c>
      <c r="F948" s="57" t="s">
        <v>20</v>
      </c>
      <c r="G948" s="49" t="s">
        <v>64</v>
      </c>
      <c r="H948" s="56"/>
    </row>
    <row r="949" spans="1:8" ht="31.5" x14ac:dyDescent="0.3">
      <c r="A949" s="30">
        <v>1</v>
      </c>
      <c r="B949" s="95" t="s">
        <v>276</v>
      </c>
      <c r="C949" s="53" t="s">
        <v>74</v>
      </c>
      <c r="D949" s="30" t="s">
        <v>75</v>
      </c>
      <c r="E949" s="30">
        <v>3.1E-2</v>
      </c>
      <c r="F949" s="54">
        <f>'THIẾT BỊ'!F50</f>
        <v>5000000</v>
      </c>
      <c r="G949" s="54">
        <f t="shared" ref="G949:G957" si="61">F949*E949</f>
        <v>155000</v>
      </c>
      <c r="H949" s="56"/>
    </row>
    <row r="950" spans="1:8" ht="31.5" x14ac:dyDescent="0.3">
      <c r="A950" s="30">
        <v>2</v>
      </c>
      <c r="B950" s="96" t="s">
        <v>46</v>
      </c>
      <c r="C950" s="53" t="s">
        <v>74</v>
      </c>
      <c r="D950" s="30" t="s">
        <v>38</v>
      </c>
      <c r="E950" s="30">
        <v>0.125</v>
      </c>
      <c r="F950" s="54">
        <f>'THIẾT BỊ'!F7</f>
        <v>4750</v>
      </c>
      <c r="G950" s="54">
        <f t="shared" si="61"/>
        <v>593.75</v>
      </c>
      <c r="H950" s="56"/>
    </row>
    <row r="951" spans="1:8" ht="31.5" x14ac:dyDescent="0.3">
      <c r="A951" s="30">
        <v>3</v>
      </c>
      <c r="B951" s="96" t="s">
        <v>3</v>
      </c>
      <c r="C951" s="53" t="s">
        <v>74</v>
      </c>
      <c r="D951" s="30" t="s">
        <v>38</v>
      </c>
      <c r="E951" s="30">
        <v>0.125</v>
      </c>
      <c r="F951" s="54">
        <f>'THIẾT BỊ'!F8</f>
        <v>12000</v>
      </c>
      <c r="G951" s="54">
        <f t="shared" si="61"/>
        <v>1500</v>
      </c>
      <c r="H951" s="56"/>
    </row>
    <row r="952" spans="1:8" ht="47.25" x14ac:dyDescent="0.3">
      <c r="A952" s="30">
        <v>4</v>
      </c>
      <c r="B952" s="96" t="s">
        <v>47</v>
      </c>
      <c r="C952" s="53" t="s">
        <v>76</v>
      </c>
      <c r="D952" s="30" t="s">
        <v>38</v>
      </c>
      <c r="E952" s="30">
        <v>3.1E-2</v>
      </c>
      <c r="F952" s="54">
        <f>'THIẾT BỊ'!F9</f>
        <v>8000</v>
      </c>
      <c r="G952" s="54">
        <f t="shared" si="61"/>
        <v>248</v>
      </c>
      <c r="H952" s="56"/>
    </row>
    <row r="953" spans="1:8" ht="31.5" x14ac:dyDescent="0.3">
      <c r="A953" s="30">
        <v>5</v>
      </c>
      <c r="B953" s="96" t="s">
        <v>48</v>
      </c>
      <c r="C953" s="53" t="s">
        <v>74</v>
      </c>
      <c r="D953" s="30" t="s">
        <v>38</v>
      </c>
      <c r="E953" s="30">
        <v>3.1E-2</v>
      </c>
      <c r="F953" s="54">
        <f>'THIẾT BỊ'!F10</f>
        <v>72000</v>
      </c>
      <c r="G953" s="54">
        <f t="shared" si="61"/>
        <v>2232</v>
      </c>
      <c r="H953" s="56"/>
    </row>
    <row r="954" spans="1:8" ht="31.5" x14ac:dyDescent="0.3">
      <c r="A954" s="30">
        <v>6</v>
      </c>
      <c r="B954" s="96" t="s">
        <v>277</v>
      </c>
      <c r="C954" s="53" t="s">
        <v>74</v>
      </c>
      <c r="D954" s="30" t="s">
        <v>38</v>
      </c>
      <c r="E954" s="30">
        <v>0.125</v>
      </c>
      <c r="F954" s="54">
        <f>'THIẾT BỊ'!F51</f>
        <v>2200</v>
      </c>
      <c r="G954" s="54">
        <f t="shared" si="61"/>
        <v>275</v>
      </c>
      <c r="H954" s="56"/>
    </row>
    <row r="955" spans="1:8" ht="31.5" x14ac:dyDescent="0.3">
      <c r="A955" s="30">
        <v>7</v>
      </c>
      <c r="B955" s="96" t="s">
        <v>278</v>
      </c>
      <c r="C955" s="53" t="s">
        <v>74</v>
      </c>
      <c r="D955" s="30" t="s">
        <v>38</v>
      </c>
      <c r="E955" s="30">
        <v>1</v>
      </c>
      <c r="F955" s="54">
        <f>'THIẾT BỊ'!F52</f>
        <v>666.66666666666663</v>
      </c>
      <c r="G955" s="54">
        <f t="shared" si="61"/>
        <v>666.66666666666663</v>
      </c>
      <c r="H955" s="56"/>
    </row>
    <row r="956" spans="1:8" ht="31.5" x14ac:dyDescent="0.3">
      <c r="A956" s="30">
        <v>8</v>
      </c>
      <c r="B956" s="96" t="s">
        <v>279</v>
      </c>
      <c r="C956" s="53" t="s">
        <v>74</v>
      </c>
      <c r="D956" s="30" t="s">
        <v>38</v>
      </c>
      <c r="E956" s="30">
        <v>1</v>
      </c>
      <c r="F956" s="54">
        <f>'THIẾT BỊ'!F53</f>
        <v>666.66666666666663</v>
      </c>
      <c r="G956" s="54">
        <f t="shared" si="61"/>
        <v>666.66666666666663</v>
      </c>
      <c r="H956" s="56"/>
    </row>
    <row r="957" spans="1:8" ht="31.5" x14ac:dyDescent="0.3">
      <c r="A957" s="30">
        <v>9</v>
      </c>
      <c r="B957" s="96" t="s">
        <v>280</v>
      </c>
      <c r="C957" s="53" t="s">
        <v>74</v>
      </c>
      <c r="D957" s="30" t="s">
        <v>38</v>
      </c>
      <c r="E957" s="30">
        <v>1</v>
      </c>
      <c r="F957" s="54">
        <f>'THIẾT BỊ'!F54</f>
        <v>800</v>
      </c>
      <c r="G957" s="54">
        <f t="shared" si="61"/>
        <v>800</v>
      </c>
      <c r="H957" s="56"/>
    </row>
    <row r="958" spans="1:8" x14ac:dyDescent="0.3">
      <c r="A958" s="141" t="s">
        <v>77</v>
      </c>
      <c r="B958" s="142"/>
      <c r="C958" s="142"/>
      <c r="D958" s="142"/>
      <c r="E958" s="142"/>
      <c r="F958" s="143"/>
      <c r="G958" s="55">
        <f>SUM(G949:G957)</f>
        <v>161982.08333333331</v>
      </c>
      <c r="H958" s="56"/>
    </row>
    <row r="959" spans="1:8" x14ac:dyDescent="0.3">
      <c r="A959" s="144" t="s">
        <v>78</v>
      </c>
      <c r="B959" s="144"/>
      <c r="C959" s="144"/>
      <c r="D959" s="144"/>
      <c r="E959" s="144"/>
      <c r="F959" s="144"/>
      <c r="G959" s="56"/>
      <c r="H959" s="56"/>
    </row>
    <row r="960" spans="1:8" x14ac:dyDescent="0.3">
      <c r="A960" s="86" t="s">
        <v>0</v>
      </c>
      <c r="B960" s="66" t="s">
        <v>79</v>
      </c>
      <c r="C960" s="66" t="s">
        <v>32</v>
      </c>
      <c r="D960" s="66" t="s">
        <v>73</v>
      </c>
      <c r="E960" s="66" t="s">
        <v>16</v>
      </c>
      <c r="F960" s="67" t="s">
        <v>64</v>
      </c>
      <c r="G960" s="56"/>
      <c r="H960" s="56"/>
    </row>
    <row r="961" spans="1:8" x14ac:dyDescent="0.3">
      <c r="A961" s="30">
        <v>1</v>
      </c>
      <c r="B961" s="46" t="s">
        <v>281</v>
      </c>
      <c r="C961" s="43" t="s">
        <v>282</v>
      </c>
      <c r="D961" s="102">
        <v>20</v>
      </c>
      <c r="E961" s="45">
        <f>'VẬT LIỆU'!D57</f>
        <v>200</v>
      </c>
      <c r="F961" s="48">
        <f>E961*D961</f>
        <v>4000</v>
      </c>
      <c r="G961" s="56"/>
      <c r="H961" s="56"/>
    </row>
    <row r="962" spans="1:8" x14ac:dyDescent="0.3">
      <c r="A962" s="30">
        <v>2</v>
      </c>
      <c r="B962" s="103" t="s">
        <v>283</v>
      </c>
      <c r="C962" s="104" t="s">
        <v>284</v>
      </c>
      <c r="D962" s="102">
        <v>0.05</v>
      </c>
      <c r="E962" s="45">
        <f>'VẬT LIỆU'!D58</f>
        <v>450000</v>
      </c>
      <c r="F962" s="48">
        <f t="shared" ref="F962:F975" si="62">E962*D962</f>
        <v>22500</v>
      </c>
      <c r="G962" s="56"/>
      <c r="H962" s="56"/>
    </row>
    <row r="963" spans="1:8" x14ac:dyDescent="0.3">
      <c r="A963" s="30">
        <v>3</v>
      </c>
      <c r="B963" s="46" t="s">
        <v>285</v>
      </c>
      <c r="C963" s="43" t="s">
        <v>30</v>
      </c>
      <c r="D963" s="102">
        <v>2</v>
      </c>
      <c r="E963" s="45">
        <f>'VẬT LIỆU'!D59</f>
        <v>1000</v>
      </c>
      <c r="F963" s="48">
        <f t="shared" si="62"/>
        <v>2000</v>
      </c>
      <c r="G963" s="56"/>
      <c r="H963" s="56"/>
    </row>
    <row r="964" spans="1:8" x14ac:dyDescent="0.3">
      <c r="A964" s="30">
        <v>4</v>
      </c>
      <c r="B964" s="46" t="s">
        <v>286</v>
      </c>
      <c r="C964" s="43" t="s">
        <v>52</v>
      </c>
      <c r="D964" s="102">
        <v>0.1</v>
      </c>
      <c r="E964" s="45">
        <f>'VẬT LIỆU'!D7</f>
        <v>40000</v>
      </c>
      <c r="F964" s="48">
        <f t="shared" si="62"/>
        <v>4000</v>
      </c>
      <c r="G964" s="56"/>
      <c r="H964" s="56"/>
    </row>
    <row r="965" spans="1:8" x14ac:dyDescent="0.3">
      <c r="A965" s="30">
        <v>5</v>
      </c>
      <c r="B965" s="46" t="s">
        <v>287</v>
      </c>
      <c r="C965" s="43" t="s">
        <v>30</v>
      </c>
      <c r="D965" s="102">
        <v>2</v>
      </c>
      <c r="E965" s="45">
        <f>'VẬT LIỆU'!D49</f>
        <v>2000</v>
      </c>
      <c r="F965" s="48">
        <f t="shared" si="62"/>
        <v>4000</v>
      </c>
      <c r="G965" s="56"/>
      <c r="H965" s="56"/>
    </row>
    <row r="966" spans="1:8" x14ac:dyDescent="0.3">
      <c r="A966" s="30">
        <v>6</v>
      </c>
      <c r="B966" s="46" t="s">
        <v>288</v>
      </c>
      <c r="C966" s="43" t="s">
        <v>120</v>
      </c>
      <c r="D966" s="102">
        <v>2</v>
      </c>
      <c r="E966" s="45">
        <f>'VẬT LIỆU'!D60</f>
        <v>2800</v>
      </c>
      <c r="F966" s="48">
        <f t="shared" si="62"/>
        <v>5600</v>
      </c>
      <c r="G966" s="56"/>
      <c r="H966" s="56"/>
    </row>
    <row r="967" spans="1:8" x14ac:dyDescent="0.3">
      <c r="A967" s="30">
        <v>7</v>
      </c>
      <c r="B967" s="46" t="s">
        <v>39</v>
      </c>
      <c r="C967" s="43" t="s">
        <v>5</v>
      </c>
      <c r="D967" s="102">
        <v>0.15</v>
      </c>
      <c r="E967" s="45">
        <f>'VẬT LIỆU'!D8</f>
        <v>90000</v>
      </c>
      <c r="F967" s="48">
        <f t="shared" si="62"/>
        <v>13500</v>
      </c>
      <c r="G967" s="56"/>
      <c r="H967" s="56"/>
    </row>
    <row r="968" spans="1:8" x14ac:dyDescent="0.3">
      <c r="A968" s="30">
        <v>8</v>
      </c>
      <c r="B968" s="46" t="s">
        <v>53</v>
      </c>
      <c r="C968" s="43" t="s">
        <v>6</v>
      </c>
      <c r="D968" s="102">
        <v>0.05</v>
      </c>
      <c r="E968" s="45">
        <f>'VẬT LIỆU'!D9</f>
        <v>800000</v>
      </c>
      <c r="F968" s="48">
        <f t="shared" si="62"/>
        <v>40000</v>
      </c>
      <c r="G968" s="56"/>
      <c r="H968" s="56"/>
    </row>
    <row r="969" spans="1:8" x14ac:dyDescent="0.3">
      <c r="A969" s="30">
        <v>9</v>
      </c>
      <c r="B969" s="46" t="s">
        <v>289</v>
      </c>
      <c r="C969" s="43" t="s">
        <v>6</v>
      </c>
      <c r="D969" s="102">
        <v>0.1</v>
      </c>
      <c r="E969" s="45">
        <f>'VẬT LIỆU'!D61</f>
        <v>6000</v>
      </c>
      <c r="F969" s="48">
        <f t="shared" si="62"/>
        <v>600</v>
      </c>
      <c r="G969" s="56"/>
      <c r="H969" s="56"/>
    </row>
    <row r="970" spans="1:8" x14ac:dyDescent="0.3">
      <c r="A970" s="30">
        <v>10</v>
      </c>
      <c r="B970" s="46" t="s">
        <v>55</v>
      </c>
      <c r="C970" s="43" t="s">
        <v>6</v>
      </c>
      <c r="D970" s="102">
        <v>0.1</v>
      </c>
      <c r="E970" s="45">
        <f>'VẬT LIỆU'!D11</f>
        <v>120000</v>
      </c>
      <c r="F970" s="48">
        <f t="shared" si="62"/>
        <v>12000</v>
      </c>
      <c r="G970" s="56"/>
      <c r="H970" s="56"/>
    </row>
    <row r="971" spans="1:8" x14ac:dyDescent="0.3">
      <c r="A971" s="30">
        <v>11</v>
      </c>
      <c r="B971" s="46" t="s">
        <v>290</v>
      </c>
      <c r="C971" s="43" t="s">
        <v>30</v>
      </c>
      <c r="D971" s="102">
        <v>1</v>
      </c>
      <c r="E971" s="45">
        <f>'VẬT LIỆU'!D12</f>
        <v>50000</v>
      </c>
      <c r="F971" s="48">
        <f t="shared" si="62"/>
        <v>50000</v>
      </c>
      <c r="G971" s="56"/>
      <c r="H971" s="56"/>
    </row>
    <row r="972" spans="1:8" x14ac:dyDescent="0.3">
      <c r="A972" s="30">
        <v>12</v>
      </c>
      <c r="B972" s="46" t="s">
        <v>291</v>
      </c>
      <c r="C972" s="43" t="s">
        <v>30</v>
      </c>
      <c r="D972" s="102">
        <v>1</v>
      </c>
      <c r="E972" s="45">
        <f>'VẬT LIỆU'!D62</f>
        <v>39000</v>
      </c>
      <c r="F972" s="48">
        <f t="shared" si="62"/>
        <v>39000</v>
      </c>
      <c r="G972" s="56"/>
      <c r="H972" s="56"/>
    </row>
    <row r="973" spans="1:8" x14ac:dyDescent="0.3">
      <c r="A973" s="30">
        <v>13</v>
      </c>
      <c r="B973" s="46" t="s">
        <v>292</v>
      </c>
      <c r="C973" s="43" t="s">
        <v>6</v>
      </c>
      <c r="D973" s="102">
        <v>0.1</v>
      </c>
      <c r="E973" s="45">
        <f>'VẬT LIỆU'!D26</f>
        <v>32000</v>
      </c>
      <c r="F973" s="48">
        <f t="shared" si="62"/>
        <v>3200</v>
      </c>
      <c r="G973" s="56"/>
      <c r="H973" s="56"/>
    </row>
    <row r="974" spans="1:8" x14ac:dyDescent="0.3">
      <c r="A974" s="30">
        <v>14</v>
      </c>
      <c r="B974" s="46" t="s">
        <v>293</v>
      </c>
      <c r="C974" s="43" t="s">
        <v>120</v>
      </c>
      <c r="D974" s="102">
        <v>0.04</v>
      </c>
      <c r="E974" s="45">
        <f>'VẬT LIỆU'!D63</f>
        <v>30000</v>
      </c>
      <c r="F974" s="48">
        <f t="shared" si="62"/>
        <v>1200</v>
      </c>
      <c r="G974" s="56"/>
      <c r="H974" s="56"/>
    </row>
    <row r="975" spans="1:8" x14ac:dyDescent="0.3">
      <c r="A975" s="30">
        <v>15</v>
      </c>
      <c r="B975" s="46" t="s">
        <v>294</v>
      </c>
      <c r="C975" s="43" t="s">
        <v>117</v>
      </c>
      <c r="D975" s="102">
        <v>0.05</v>
      </c>
      <c r="E975" s="45">
        <f>'VẬT LIỆU'!D64</f>
        <v>25000</v>
      </c>
      <c r="F975" s="48">
        <f t="shared" si="62"/>
        <v>1250</v>
      </c>
      <c r="G975" s="56"/>
      <c r="H975" s="56"/>
    </row>
    <row r="976" spans="1:8" x14ac:dyDescent="0.3">
      <c r="A976" s="145" t="s">
        <v>80</v>
      </c>
      <c r="B976" s="145"/>
      <c r="C976" s="145"/>
      <c r="D976" s="145"/>
      <c r="E976" s="145"/>
      <c r="F976" s="55">
        <f>SUM(F961:F975)</f>
        <v>202850</v>
      </c>
      <c r="G976" s="56"/>
      <c r="H976" s="56"/>
    </row>
    <row r="977" spans="1:8" x14ac:dyDescent="0.3">
      <c r="A977" s="146" t="s">
        <v>81</v>
      </c>
      <c r="B977" s="146"/>
      <c r="C977" s="146"/>
      <c r="D977" s="146"/>
      <c r="E977" s="146"/>
      <c r="F977" s="146"/>
      <c r="G977" s="146"/>
      <c r="H977" s="47">
        <f>H936*0.15</f>
        <v>69444.662644999989</v>
      </c>
    </row>
    <row r="978" spans="1:8" x14ac:dyDescent="0.3">
      <c r="A978" s="146" t="s">
        <v>82</v>
      </c>
      <c r="B978" s="146"/>
      <c r="C978" s="146"/>
      <c r="D978" s="146"/>
      <c r="E978" s="146"/>
      <c r="F978" s="146"/>
      <c r="G978" s="146"/>
      <c r="H978" s="47">
        <f>H936+H977</f>
        <v>532409.08027833328</v>
      </c>
    </row>
    <row r="980" spans="1:8" x14ac:dyDescent="0.3">
      <c r="A980" s="64">
        <v>2</v>
      </c>
      <c r="B980" s="161" t="s">
        <v>265</v>
      </c>
      <c r="C980" s="162"/>
      <c r="D980" s="162"/>
      <c r="E980" s="162"/>
      <c r="F980" s="162"/>
      <c r="G980" s="162"/>
      <c r="H980" s="163"/>
    </row>
    <row r="981" spans="1:8" x14ac:dyDescent="0.3">
      <c r="A981" s="164" t="s">
        <v>183</v>
      </c>
      <c r="B981" s="165"/>
      <c r="C981" s="165"/>
      <c r="D981" s="165"/>
      <c r="E981" s="165"/>
      <c r="F981" s="165"/>
      <c r="G981" s="165"/>
      <c r="H981" s="166"/>
    </row>
    <row r="982" spans="1:8" x14ac:dyDescent="0.3">
      <c r="A982" s="146" t="s">
        <v>60</v>
      </c>
      <c r="B982" s="146"/>
      <c r="C982" s="146"/>
      <c r="D982" s="146"/>
      <c r="E982" s="146"/>
      <c r="F982" s="146"/>
      <c r="G982" s="146"/>
      <c r="H982" s="47">
        <f>H992+G1005+F1026</f>
        <v>1756061.1333333333</v>
      </c>
    </row>
    <row r="983" spans="1:8" x14ac:dyDescent="0.3">
      <c r="A983" s="147" t="s">
        <v>61</v>
      </c>
      <c r="B983" s="148"/>
      <c r="C983" s="148"/>
      <c r="D983" s="148"/>
      <c r="E983" s="148"/>
      <c r="F983" s="148"/>
      <c r="G983" s="148"/>
      <c r="H983" s="149"/>
    </row>
    <row r="984" spans="1:8" x14ac:dyDescent="0.3">
      <c r="A984" s="150" t="s">
        <v>62</v>
      </c>
      <c r="B984" s="151"/>
      <c r="C984" s="151"/>
      <c r="D984" s="151"/>
      <c r="E984" s="151"/>
      <c r="F984" s="151"/>
      <c r="G984" s="151"/>
      <c r="H984" s="152"/>
    </row>
    <row r="985" spans="1:8" x14ac:dyDescent="0.3">
      <c r="A985" s="153" t="s">
        <v>0</v>
      </c>
      <c r="B985" s="154" t="s">
        <v>88</v>
      </c>
      <c r="C985" s="153" t="s">
        <v>63</v>
      </c>
      <c r="D985" s="153"/>
      <c r="E985" s="153"/>
      <c r="F985" s="153"/>
      <c r="G985" s="49"/>
      <c r="H985" s="49"/>
    </row>
    <row r="986" spans="1:8" ht="31.5" x14ac:dyDescent="0.3">
      <c r="A986" s="153"/>
      <c r="B986" s="153"/>
      <c r="C986" s="87" t="s">
        <v>87</v>
      </c>
      <c r="D986" s="86" t="s">
        <v>85</v>
      </c>
      <c r="E986" s="86" t="s">
        <v>84</v>
      </c>
      <c r="F986" s="87" t="s">
        <v>86</v>
      </c>
      <c r="G986" s="57" t="s">
        <v>83</v>
      </c>
      <c r="H986" s="49" t="s">
        <v>64</v>
      </c>
    </row>
    <row r="987" spans="1:8" ht="47.25" x14ac:dyDescent="0.3">
      <c r="A987" s="85">
        <v>1</v>
      </c>
      <c r="B987" s="52" t="s">
        <v>90</v>
      </c>
      <c r="C987" s="30">
        <v>3</v>
      </c>
      <c r="D987" s="58" t="s">
        <v>299</v>
      </c>
      <c r="E987" s="53" t="s">
        <v>268</v>
      </c>
      <c r="F987" s="30">
        <v>0.25</v>
      </c>
      <c r="G987" s="54">
        <f>'NHÂN CÔNG'!G5</f>
        <v>260091</v>
      </c>
      <c r="H987" s="54">
        <f>C987*F987*G987</f>
        <v>195068.25</v>
      </c>
    </row>
    <row r="988" spans="1:8" ht="47.25" x14ac:dyDescent="0.3">
      <c r="A988" s="85">
        <v>2</v>
      </c>
      <c r="B988" s="52" t="s">
        <v>296</v>
      </c>
      <c r="C988" s="30">
        <v>3</v>
      </c>
      <c r="D988" s="30" t="s">
        <v>272</v>
      </c>
      <c r="E988" s="53" t="s">
        <v>268</v>
      </c>
      <c r="F988" s="30">
        <v>0.25</v>
      </c>
      <c r="G988" s="54">
        <f>'NHÂN CÔNG'!G5</f>
        <v>260091</v>
      </c>
      <c r="H988" s="54">
        <f t="shared" ref="H988:H990" si="63">C988*F988*G988</f>
        <v>195068.25</v>
      </c>
    </row>
    <row r="989" spans="1:8" ht="63" x14ac:dyDescent="0.3">
      <c r="A989" s="85">
        <v>3</v>
      </c>
      <c r="B989" s="53" t="s">
        <v>297</v>
      </c>
      <c r="C989" s="30">
        <v>2</v>
      </c>
      <c r="D989" s="58" t="s">
        <v>275</v>
      </c>
      <c r="E989" s="53" t="s">
        <v>268</v>
      </c>
      <c r="F989" s="30">
        <v>0.5</v>
      </c>
      <c r="G989" s="54">
        <f>'NHÂN CÔNG'!G5</f>
        <v>260091</v>
      </c>
      <c r="H989" s="54">
        <f t="shared" si="63"/>
        <v>260091</v>
      </c>
    </row>
    <row r="990" spans="1:8" ht="47.25" x14ac:dyDescent="0.3">
      <c r="A990" s="85">
        <v>4</v>
      </c>
      <c r="B990" s="53" t="s">
        <v>298</v>
      </c>
      <c r="C990" s="30">
        <v>2</v>
      </c>
      <c r="D990" s="58" t="s">
        <v>272</v>
      </c>
      <c r="E990" s="53" t="s">
        <v>268</v>
      </c>
      <c r="F990" s="30">
        <v>0.25</v>
      </c>
      <c r="G990" s="54">
        <f>'NHÂN CÔNG'!G5</f>
        <v>260091</v>
      </c>
      <c r="H990" s="54">
        <f t="shared" si="63"/>
        <v>130045.5</v>
      </c>
    </row>
    <row r="991" spans="1:8" x14ac:dyDescent="0.3">
      <c r="A991" s="155" t="s">
        <v>68</v>
      </c>
      <c r="B991" s="156"/>
      <c r="C991" s="156"/>
      <c r="D991" s="156"/>
      <c r="E991" s="156"/>
      <c r="F991" s="156"/>
      <c r="G991" s="157"/>
      <c r="H991" s="54">
        <f>SUM(H987:H990)*0.1</f>
        <v>78027.3</v>
      </c>
    </row>
    <row r="992" spans="1:8" x14ac:dyDescent="0.3">
      <c r="A992" s="158" t="s">
        <v>69</v>
      </c>
      <c r="B992" s="158"/>
      <c r="C992" s="158"/>
      <c r="D992" s="158"/>
      <c r="E992" s="158"/>
      <c r="F992" s="158"/>
      <c r="G992" s="159"/>
      <c r="H992" s="55">
        <f>SUM(H987:H991)</f>
        <v>858300.3</v>
      </c>
    </row>
    <row r="993" spans="1:8" x14ac:dyDescent="0.3">
      <c r="A993" s="144" t="s">
        <v>70</v>
      </c>
      <c r="B993" s="144"/>
      <c r="C993" s="144"/>
      <c r="D993" s="144"/>
      <c r="E993" s="144"/>
      <c r="F993" s="144"/>
      <c r="G993" s="144"/>
      <c r="H993" s="160"/>
    </row>
    <row r="994" spans="1:8" ht="47.25" x14ac:dyDescent="0.3">
      <c r="A994" s="86" t="s">
        <v>0</v>
      </c>
      <c r="B994" s="86" t="s">
        <v>71</v>
      </c>
      <c r="C994" s="87" t="s">
        <v>72</v>
      </c>
      <c r="D994" s="86" t="s">
        <v>32</v>
      </c>
      <c r="E994" s="86" t="s">
        <v>73</v>
      </c>
      <c r="F994" s="57" t="s">
        <v>20</v>
      </c>
      <c r="G994" s="49" t="s">
        <v>64</v>
      </c>
      <c r="H994" s="56"/>
    </row>
    <row r="995" spans="1:8" ht="47.25" x14ac:dyDescent="0.3">
      <c r="A995" s="30">
        <v>1</v>
      </c>
      <c r="B995" s="53" t="s">
        <v>302</v>
      </c>
      <c r="C995" s="53" t="s">
        <v>300</v>
      </c>
      <c r="D995" s="30" t="s">
        <v>75</v>
      </c>
      <c r="E995" s="30">
        <v>0.25</v>
      </c>
      <c r="F995" s="54">
        <f>'THIẾT BỊ'!F55</f>
        <v>115230</v>
      </c>
      <c r="G995" s="54">
        <f t="shared" ref="G995:G1004" si="64">F995*E995</f>
        <v>28807.5</v>
      </c>
      <c r="H995" s="56"/>
    </row>
    <row r="996" spans="1:8" ht="47.25" x14ac:dyDescent="0.3">
      <c r="A996" s="30">
        <v>2</v>
      </c>
      <c r="B996" s="53" t="s">
        <v>303</v>
      </c>
      <c r="C996" s="53" t="s">
        <v>300</v>
      </c>
      <c r="D996" s="30" t="s">
        <v>38</v>
      </c>
      <c r="E996" s="30">
        <v>0.25</v>
      </c>
      <c r="F996" s="54">
        <f>'THIẾT BỊ'!F56</f>
        <v>45230</v>
      </c>
      <c r="G996" s="54">
        <f t="shared" si="64"/>
        <v>11307.5</v>
      </c>
      <c r="H996" s="56"/>
    </row>
    <row r="997" spans="1:8" ht="31.5" x14ac:dyDescent="0.3">
      <c r="A997" s="30">
        <v>3</v>
      </c>
      <c r="B997" s="52" t="s">
        <v>46</v>
      </c>
      <c r="C997" s="53" t="s">
        <v>74</v>
      </c>
      <c r="D997" s="30" t="s">
        <v>38</v>
      </c>
      <c r="E997" s="30">
        <v>0.75</v>
      </c>
      <c r="F997" s="54">
        <f>'THIẾT BỊ'!F7</f>
        <v>4750</v>
      </c>
      <c r="G997" s="54">
        <f t="shared" si="64"/>
        <v>3562.5</v>
      </c>
      <c r="H997" s="56"/>
    </row>
    <row r="998" spans="1:8" ht="31.5" x14ac:dyDescent="0.3">
      <c r="A998" s="30">
        <v>4</v>
      </c>
      <c r="B998" s="52" t="s">
        <v>3</v>
      </c>
      <c r="C998" s="53" t="s">
        <v>74</v>
      </c>
      <c r="D998" s="30" t="s">
        <v>38</v>
      </c>
      <c r="E998" s="30">
        <v>0.125</v>
      </c>
      <c r="F998" s="54">
        <f>'THIẾT BỊ'!F8</f>
        <v>12000</v>
      </c>
      <c r="G998" s="54">
        <f t="shared" si="64"/>
        <v>1500</v>
      </c>
      <c r="H998" s="56"/>
    </row>
    <row r="999" spans="1:8" ht="47.25" x14ac:dyDescent="0.3">
      <c r="A999" s="30">
        <v>5</v>
      </c>
      <c r="B999" s="52" t="s">
        <v>47</v>
      </c>
      <c r="C999" s="53" t="s">
        <v>76</v>
      </c>
      <c r="D999" s="30" t="s">
        <v>38</v>
      </c>
      <c r="E999" s="30">
        <v>0.125</v>
      </c>
      <c r="F999" s="54">
        <f>'THIẾT BỊ'!F9</f>
        <v>8000</v>
      </c>
      <c r="G999" s="54">
        <f t="shared" si="64"/>
        <v>1000</v>
      </c>
      <c r="H999" s="56"/>
    </row>
    <row r="1000" spans="1:8" ht="31.5" x14ac:dyDescent="0.3">
      <c r="A1000" s="30">
        <v>6</v>
      </c>
      <c r="B1000" s="52" t="s">
        <v>48</v>
      </c>
      <c r="C1000" s="53" t="s">
        <v>74</v>
      </c>
      <c r="D1000" s="30" t="s">
        <v>38</v>
      </c>
      <c r="E1000" s="30">
        <v>0.125</v>
      </c>
      <c r="F1000" s="54">
        <f>'THIẾT BỊ'!F10</f>
        <v>72000</v>
      </c>
      <c r="G1000" s="54">
        <f t="shared" si="64"/>
        <v>9000</v>
      </c>
      <c r="H1000" s="56"/>
    </row>
    <row r="1001" spans="1:8" ht="31.5" x14ac:dyDescent="0.3">
      <c r="A1001" s="30">
        <v>7</v>
      </c>
      <c r="B1001" s="52" t="s">
        <v>277</v>
      </c>
      <c r="C1001" s="53" t="s">
        <v>74</v>
      </c>
      <c r="D1001" s="30" t="s">
        <v>38</v>
      </c>
      <c r="E1001" s="30">
        <v>0.75</v>
      </c>
      <c r="F1001" s="54">
        <f>'THIẾT BỊ'!F51</f>
        <v>2200</v>
      </c>
      <c r="G1001" s="54">
        <f t="shared" si="64"/>
        <v>1650</v>
      </c>
      <c r="H1001" s="56"/>
    </row>
    <row r="1002" spans="1:8" ht="31.5" x14ac:dyDescent="0.3">
      <c r="A1002" s="30">
        <v>8</v>
      </c>
      <c r="B1002" s="52" t="s">
        <v>278</v>
      </c>
      <c r="C1002" s="53" t="s">
        <v>74</v>
      </c>
      <c r="D1002" s="30" t="s">
        <v>38</v>
      </c>
      <c r="E1002" s="30">
        <v>0.25</v>
      </c>
      <c r="F1002" s="54">
        <f>'THIẾT BỊ'!F52</f>
        <v>666.66666666666663</v>
      </c>
      <c r="G1002" s="54">
        <f t="shared" si="64"/>
        <v>166.66666666666666</v>
      </c>
      <c r="H1002" s="56"/>
    </row>
    <row r="1003" spans="1:8" ht="31.5" x14ac:dyDescent="0.3">
      <c r="A1003" s="30">
        <v>9</v>
      </c>
      <c r="B1003" s="52" t="s">
        <v>279</v>
      </c>
      <c r="C1003" s="53" t="s">
        <v>74</v>
      </c>
      <c r="D1003" s="30" t="s">
        <v>38</v>
      </c>
      <c r="E1003" s="30">
        <v>0.25</v>
      </c>
      <c r="F1003" s="54">
        <f>'THIẾT BỊ'!F53</f>
        <v>666.66666666666663</v>
      </c>
      <c r="G1003" s="54">
        <f t="shared" si="64"/>
        <v>166.66666666666666</v>
      </c>
      <c r="H1003" s="56"/>
    </row>
    <row r="1004" spans="1:8" ht="31.5" x14ac:dyDescent="0.3">
      <c r="A1004" s="30">
        <v>10</v>
      </c>
      <c r="B1004" s="52" t="s">
        <v>280</v>
      </c>
      <c r="C1004" s="53" t="s">
        <v>74</v>
      </c>
      <c r="D1004" s="30" t="s">
        <v>38</v>
      </c>
      <c r="E1004" s="30">
        <v>0.25</v>
      </c>
      <c r="F1004" s="54">
        <f>'THIẾT BỊ'!F54</f>
        <v>800</v>
      </c>
      <c r="G1004" s="54">
        <f t="shared" si="64"/>
        <v>200</v>
      </c>
      <c r="H1004" s="56"/>
    </row>
    <row r="1005" spans="1:8" x14ac:dyDescent="0.3">
      <c r="A1005" s="141" t="s">
        <v>77</v>
      </c>
      <c r="B1005" s="142"/>
      <c r="C1005" s="142"/>
      <c r="D1005" s="142"/>
      <c r="E1005" s="142"/>
      <c r="F1005" s="143"/>
      <c r="G1005" s="55">
        <f>SUM(G995:G1004)</f>
        <v>57360.833333333328</v>
      </c>
      <c r="H1005" s="56"/>
    </row>
    <row r="1006" spans="1:8" x14ac:dyDescent="0.3">
      <c r="A1006" s="144" t="s">
        <v>78</v>
      </c>
      <c r="B1006" s="144"/>
      <c r="C1006" s="144"/>
      <c r="D1006" s="144"/>
      <c r="E1006" s="144"/>
      <c r="F1006" s="144"/>
      <c r="G1006" s="56"/>
      <c r="H1006" s="56"/>
    </row>
    <row r="1007" spans="1:8" x14ac:dyDescent="0.3">
      <c r="A1007" s="86" t="s">
        <v>0</v>
      </c>
      <c r="B1007" s="66" t="s">
        <v>79</v>
      </c>
      <c r="C1007" s="66" t="s">
        <v>32</v>
      </c>
      <c r="D1007" s="66" t="s">
        <v>73</v>
      </c>
      <c r="E1007" s="66" t="s">
        <v>16</v>
      </c>
      <c r="F1007" s="67" t="s">
        <v>64</v>
      </c>
      <c r="G1007" s="56"/>
      <c r="H1007" s="56"/>
    </row>
    <row r="1008" spans="1:8" x14ac:dyDescent="0.3">
      <c r="A1008" s="30">
        <v>1</v>
      </c>
      <c r="B1008" s="105" t="s">
        <v>281</v>
      </c>
      <c r="C1008" s="30" t="s">
        <v>282</v>
      </c>
      <c r="D1008" s="102">
        <v>60</v>
      </c>
      <c r="E1008" s="45">
        <f>'VẬT LIỆU'!D57</f>
        <v>200</v>
      </c>
      <c r="F1008" s="48">
        <f>E1008*D1008</f>
        <v>12000</v>
      </c>
      <c r="G1008" s="56"/>
      <c r="H1008" s="56"/>
    </row>
    <row r="1009" spans="1:8" x14ac:dyDescent="0.3">
      <c r="A1009" s="30">
        <v>2</v>
      </c>
      <c r="B1009" s="26" t="s">
        <v>287</v>
      </c>
      <c r="C1009" s="30" t="s">
        <v>30</v>
      </c>
      <c r="D1009" s="102">
        <v>2</v>
      </c>
      <c r="E1009" s="45">
        <f>'VẬT LIỆU'!D49</f>
        <v>2000</v>
      </c>
      <c r="F1009" s="48">
        <f t="shared" ref="F1009:F1025" si="65">E1009*D1009</f>
        <v>4000</v>
      </c>
      <c r="G1009" s="56"/>
      <c r="H1009" s="56"/>
    </row>
    <row r="1010" spans="1:8" x14ac:dyDescent="0.3">
      <c r="A1010" s="30">
        <v>3</v>
      </c>
      <c r="B1010" s="26" t="s">
        <v>288</v>
      </c>
      <c r="C1010" s="30" t="s">
        <v>120</v>
      </c>
      <c r="D1010" s="102">
        <v>2</v>
      </c>
      <c r="E1010" s="45">
        <f>'VẬT LIỆU'!D60</f>
        <v>2800</v>
      </c>
      <c r="F1010" s="48">
        <f t="shared" si="65"/>
        <v>5600</v>
      </c>
      <c r="G1010" s="56"/>
      <c r="H1010" s="56"/>
    </row>
    <row r="1011" spans="1:8" x14ac:dyDescent="0.3">
      <c r="A1011" s="30">
        <v>4</v>
      </c>
      <c r="B1011" s="105" t="s">
        <v>39</v>
      </c>
      <c r="C1011" s="30" t="s">
        <v>5</v>
      </c>
      <c r="D1011" s="102">
        <v>0.15</v>
      </c>
      <c r="E1011" s="45">
        <f>'VẬT LIỆU'!D8</f>
        <v>90000</v>
      </c>
      <c r="F1011" s="48">
        <f t="shared" si="65"/>
        <v>13500</v>
      </c>
      <c r="G1011" s="56"/>
      <c r="H1011" s="56"/>
    </row>
    <row r="1012" spans="1:8" x14ac:dyDescent="0.3">
      <c r="A1012" s="30">
        <v>5</v>
      </c>
      <c r="B1012" s="105" t="s">
        <v>53</v>
      </c>
      <c r="C1012" s="30" t="s">
        <v>6</v>
      </c>
      <c r="D1012" s="102">
        <v>0.05</v>
      </c>
      <c r="E1012" s="45">
        <f>'VẬT LIỆU'!D9</f>
        <v>800000</v>
      </c>
      <c r="F1012" s="48">
        <f t="shared" si="65"/>
        <v>40000</v>
      </c>
      <c r="G1012" s="56"/>
      <c r="H1012" s="56"/>
    </row>
    <row r="1013" spans="1:8" x14ac:dyDescent="0.3">
      <c r="A1013" s="30">
        <v>6</v>
      </c>
      <c r="B1013" s="105" t="s">
        <v>289</v>
      </c>
      <c r="C1013" s="30" t="s">
        <v>6</v>
      </c>
      <c r="D1013" s="102">
        <v>0.1</v>
      </c>
      <c r="E1013" s="45">
        <f>'VẬT LIỆU'!D61</f>
        <v>6000</v>
      </c>
      <c r="F1013" s="48">
        <f t="shared" si="65"/>
        <v>600</v>
      </c>
      <c r="G1013" s="56"/>
      <c r="H1013" s="56"/>
    </row>
    <row r="1014" spans="1:8" x14ac:dyDescent="0.3">
      <c r="A1014" s="30">
        <v>7</v>
      </c>
      <c r="B1014" s="105" t="s">
        <v>55</v>
      </c>
      <c r="C1014" s="30" t="s">
        <v>6</v>
      </c>
      <c r="D1014" s="102">
        <v>0.1</v>
      </c>
      <c r="E1014" s="45">
        <f>'VẬT LIỆU'!D11</f>
        <v>120000</v>
      </c>
      <c r="F1014" s="48">
        <f t="shared" si="65"/>
        <v>12000</v>
      </c>
      <c r="G1014" s="56"/>
      <c r="H1014" s="56"/>
    </row>
    <row r="1015" spans="1:8" x14ac:dyDescent="0.3">
      <c r="A1015" s="30">
        <v>8</v>
      </c>
      <c r="B1015" s="105" t="s">
        <v>304</v>
      </c>
      <c r="C1015" s="30" t="s">
        <v>30</v>
      </c>
      <c r="D1015" s="102">
        <v>1</v>
      </c>
      <c r="E1015" s="45">
        <f>'VẬT LIỆU'!D65</f>
        <v>60000</v>
      </c>
      <c r="F1015" s="48">
        <f t="shared" si="65"/>
        <v>60000</v>
      </c>
      <c r="G1015" s="56"/>
      <c r="H1015" s="56"/>
    </row>
    <row r="1016" spans="1:8" x14ac:dyDescent="0.3">
      <c r="A1016" s="30">
        <v>9</v>
      </c>
      <c r="B1016" s="105" t="s">
        <v>305</v>
      </c>
      <c r="C1016" s="30" t="s">
        <v>30</v>
      </c>
      <c r="D1016" s="102">
        <v>1</v>
      </c>
      <c r="E1016" s="45">
        <f>'VẬT LIỆU'!D66</f>
        <v>50000</v>
      </c>
      <c r="F1016" s="48">
        <f t="shared" si="65"/>
        <v>50000</v>
      </c>
      <c r="G1016" s="56"/>
      <c r="H1016" s="56"/>
    </row>
    <row r="1017" spans="1:8" x14ac:dyDescent="0.3">
      <c r="A1017" s="30">
        <v>10</v>
      </c>
      <c r="B1017" s="105" t="s">
        <v>291</v>
      </c>
      <c r="C1017" s="30" t="s">
        <v>30</v>
      </c>
      <c r="D1017" s="102">
        <v>1</v>
      </c>
      <c r="E1017" s="45">
        <f>'VẬT LIỆU'!D62</f>
        <v>39000</v>
      </c>
      <c r="F1017" s="48">
        <f t="shared" si="65"/>
        <v>39000</v>
      </c>
      <c r="G1017" s="56"/>
      <c r="H1017" s="56"/>
    </row>
    <row r="1018" spans="1:8" x14ac:dyDescent="0.3">
      <c r="A1018" s="30">
        <v>11</v>
      </c>
      <c r="B1018" s="105" t="s">
        <v>286</v>
      </c>
      <c r="C1018" s="30" t="s">
        <v>52</v>
      </c>
      <c r="D1018" s="102">
        <v>0.2</v>
      </c>
      <c r="E1018" s="45">
        <f>'VẬT LIỆU'!D7</f>
        <v>40000</v>
      </c>
      <c r="F1018" s="48">
        <f t="shared" si="65"/>
        <v>8000</v>
      </c>
      <c r="G1018" s="56"/>
      <c r="H1018" s="56"/>
    </row>
    <row r="1019" spans="1:8" x14ac:dyDescent="0.3">
      <c r="A1019" s="30">
        <v>12</v>
      </c>
      <c r="B1019" s="105" t="s">
        <v>292</v>
      </c>
      <c r="C1019" s="30" t="s">
        <v>6</v>
      </c>
      <c r="D1019" s="102">
        <v>0.1</v>
      </c>
      <c r="E1019" s="45">
        <f>'VẬT LIỆU'!D26</f>
        <v>32000</v>
      </c>
      <c r="F1019" s="48">
        <f t="shared" si="65"/>
        <v>3200</v>
      </c>
      <c r="G1019" s="56"/>
      <c r="H1019" s="56"/>
    </row>
    <row r="1020" spans="1:8" x14ac:dyDescent="0.3">
      <c r="A1020" s="30">
        <v>13</v>
      </c>
      <c r="B1020" s="105" t="s">
        <v>306</v>
      </c>
      <c r="C1020" s="30" t="s">
        <v>307</v>
      </c>
      <c r="D1020" s="102">
        <v>2</v>
      </c>
      <c r="E1020" s="45">
        <f>'VẬT LIỆU'!D67</f>
        <v>4500</v>
      </c>
      <c r="F1020" s="48">
        <f t="shared" si="65"/>
        <v>9000</v>
      </c>
      <c r="G1020" s="56"/>
      <c r="H1020" s="56"/>
    </row>
    <row r="1021" spans="1:8" x14ac:dyDescent="0.3">
      <c r="A1021" s="30">
        <v>14</v>
      </c>
      <c r="B1021" s="105" t="s">
        <v>308</v>
      </c>
      <c r="C1021" s="30" t="s">
        <v>307</v>
      </c>
      <c r="D1021" s="102">
        <v>2</v>
      </c>
      <c r="E1021" s="45">
        <f>'VẬT LIỆU'!D68</f>
        <v>19000</v>
      </c>
      <c r="F1021" s="48">
        <f t="shared" si="65"/>
        <v>38000</v>
      </c>
      <c r="G1021" s="56"/>
      <c r="H1021" s="56"/>
    </row>
    <row r="1022" spans="1:8" x14ac:dyDescent="0.3">
      <c r="A1022" s="30">
        <v>15</v>
      </c>
      <c r="B1022" s="105" t="s">
        <v>309</v>
      </c>
      <c r="C1022" s="30" t="s">
        <v>5</v>
      </c>
      <c r="D1022" s="102">
        <v>0.25</v>
      </c>
      <c r="E1022" s="45">
        <f>'VẬT LIỆU'!D69</f>
        <v>15000</v>
      </c>
      <c r="F1022" s="48">
        <f t="shared" si="65"/>
        <v>3750</v>
      </c>
      <c r="G1022" s="56"/>
      <c r="H1022" s="56"/>
    </row>
    <row r="1023" spans="1:8" x14ac:dyDescent="0.3">
      <c r="A1023" s="30">
        <v>16</v>
      </c>
      <c r="B1023" s="105" t="s">
        <v>283</v>
      </c>
      <c r="C1023" s="30" t="s">
        <v>284</v>
      </c>
      <c r="D1023" s="102">
        <v>1</v>
      </c>
      <c r="E1023" s="45">
        <f>'VẬT LIỆU'!D58</f>
        <v>450000</v>
      </c>
      <c r="F1023" s="48">
        <f t="shared" si="65"/>
        <v>450000</v>
      </c>
      <c r="G1023" s="56"/>
      <c r="H1023" s="56"/>
    </row>
    <row r="1024" spans="1:8" x14ac:dyDescent="0.3">
      <c r="A1024" s="30">
        <v>17</v>
      </c>
      <c r="B1024" s="26" t="s">
        <v>310</v>
      </c>
      <c r="C1024" s="30" t="s">
        <v>237</v>
      </c>
      <c r="D1024" s="102">
        <v>3</v>
      </c>
      <c r="E1024" s="45">
        <f>'VẬT LIỆU'!D70</f>
        <v>30000</v>
      </c>
      <c r="F1024" s="48">
        <f t="shared" si="65"/>
        <v>90000</v>
      </c>
      <c r="G1024" s="56"/>
      <c r="H1024" s="56"/>
    </row>
    <row r="1025" spans="1:8" x14ac:dyDescent="0.3">
      <c r="A1025" s="30">
        <v>18</v>
      </c>
      <c r="B1025" s="105" t="s">
        <v>311</v>
      </c>
      <c r="C1025" s="30" t="s">
        <v>30</v>
      </c>
      <c r="D1025" s="102">
        <v>0.05</v>
      </c>
      <c r="E1025" s="45">
        <f>'VẬT LIỆU'!D71</f>
        <v>35000</v>
      </c>
      <c r="F1025" s="48">
        <f t="shared" si="65"/>
        <v>1750</v>
      </c>
      <c r="G1025" s="56"/>
      <c r="H1025" s="56"/>
    </row>
    <row r="1026" spans="1:8" x14ac:dyDescent="0.3">
      <c r="A1026" s="145" t="s">
        <v>80</v>
      </c>
      <c r="B1026" s="145"/>
      <c r="C1026" s="145"/>
      <c r="D1026" s="145"/>
      <c r="E1026" s="145"/>
      <c r="F1026" s="55">
        <f>SUM(F1008:F1025)</f>
        <v>840400</v>
      </c>
      <c r="G1026" s="56"/>
      <c r="H1026" s="56"/>
    </row>
    <row r="1027" spans="1:8" x14ac:dyDescent="0.3">
      <c r="A1027" s="146" t="s">
        <v>81</v>
      </c>
      <c r="B1027" s="146"/>
      <c r="C1027" s="146"/>
      <c r="D1027" s="146"/>
      <c r="E1027" s="146"/>
      <c r="F1027" s="146"/>
      <c r="G1027" s="146"/>
      <c r="H1027" s="47">
        <f>H982*0.15</f>
        <v>263409.17</v>
      </c>
    </row>
    <row r="1028" spans="1:8" x14ac:dyDescent="0.3">
      <c r="A1028" s="146" t="s">
        <v>82</v>
      </c>
      <c r="B1028" s="146"/>
      <c r="C1028" s="146"/>
      <c r="D1028" s="146"/>
      <c r="E1028" s="146"/>
      <c r="F1028" s="146"/>
      <c r="G1028" s="146"/>
      <c r="H1028" s="47">
        <f>H982+H1027</f>
        <v>2019470.3033333332</v>
      </c>
    </row>
    <row r="1030" spans="1:8" ht="58.5" customHeight="1" x14ac:dyDescent="0.3">
      <c r="A1030" s="64">
        <v>3</v>
      </c>
      <c r="B1030" s="161" t="s">
        <v>266</v>
      </c>
      <c r="C1030" s="162"/>
      <c r="D1030" s="162"/>
      <c r="E1030" s="162"/>
      <c r="F1030" s="162"/>
      <c r="G1030" s="162"/>
      <c r="H1030" s="163"/>
    </row>
    <row r="1031" spans="1:8" x14ac:dyDescent="0.3">
      <c r="A1031" s="164" t="s">
        <v>183</v>
      </c>
      <c r="B1031" s="165"/>
      <c r="C1031" s="165"/>
      <c r="D1031" s="165"/>
      <c r="E1031" s="165"/>
      <c r="F1031" s="165"/>
      <c r="G1031" s="165"/>
      <c r="H1031" s="166"/>
    </row>
    <row r="1032" spans="1:8" x14ac:dyDescent="0.3">
      <c r="A1032" s="146" t="s">
        <v>60</v>
      </c>
      <c r="B1032" s="146"/>
      <c r="C1032" s="146"/>
      <c r="D1032" s="146"/>
      <c r="E1032" s="146"/>
      <c r="F1032" s="146"/>
      <c r="G1032" s="146"/>
      <c r="H1032" s="47">
        <f>H1042+G1055+F1076</f>
        <v>1509986.0583333333</v>
      </c>
    </row>
    <row r="1033" spans="1:8" x14ac:dyDescent="0.3">
      <c r="A1033" s="147" t="s">
        <v>61</v>
      </c>
      <c r="B1033" s="148"/>
      <c r="C1033" s="148"/>
      <c r="D1033" s="148"/>
      <c r="E1033" s="148"/>
      <c r="F1033" s="148"/>
      <c r="G1033" s="148"/>
      <c r="H1033" s="149"/>
    </row>
    <row r="1034" spans="1:8" x14ac:dyDescent="0.3">
      <c r="A1034" s="150" t="s">
        <v>62</v>
      </c>
      <c r="B1034" s="151"/>
      <c r="C1034" s="151"/>
      <c r="D1034" s="151"/>
      <c r="E1034" s="151"/>
      <c r="F1034" s="151"/>
      <c r="G1034" s="151"/>
      <c r="H1034" s="152"/>
    </row>
    <row r="1035" spans="1:8" x14ac:dyDescent="0.3">
      <c r="A1035" s="153" t="s">
        <v>0</v>
      </c>
      <c r="B1035" s="154" t="s">
        <v>88</v>
      </c>
      <c r="C1035" s="153" t="s">
        <v>63</v>
      </c>
      <c r="D1035" s="153"/>
      <c r="E1035" s="153"/>
      <c r="F1035" s="153"/>
      <c r="G1035" s="49"/>
      <c r="H1035" s="49"/>
    </row>
    <row r="1036" spans="1:8" ht="31.5" x14ac:dyDescent="0.3">
      <c r="A1036" s="153"/>
      <c r="B1036" s="153"/>
      <c r="C1036" s="87" t="s">
        <v>87</v>
      </c>
      <c r="D1036" s="86" t="s">
        <v>85</v>
      </c>
      <c r="E1036" s="86" t="s">
        <v>84</v>
      </c>
      <c r="F1036" s="87" t="s">
        <v>86</v>
      </c>
      <c r="G1036" s="57" t="s">
        <v>83</v>
      </c>
      <c r="H1036" s="49" t="s">
        <v>64</v>
      </c>
    </row>
    <row r="1037" spans="1:8" ht="47.25" x14ac:dyDescent="0.3">
      <c r="A1037" s="85">
        <v>1</v>
      </c>
      <c r="B1037" s="52" t="s">
        <v>90</v>
      </c>
      <c r="C1037" s="30">
        <v>3</v>
      </c>
      <c r="D1037" s="58" t="s">
        <v>299</v>
      </c>
      <c r="E1037" s="53" t="s">
        <v>268</v>
      </c>
      <c r="F1037" s="30">
        <v>0.25</v>
      </c>
      <c r="G1037" s="54">
        <f>'NHÂN CÔNG'!G5</f>
        <v>260091</v>
      </c>
      <c r="H1037" s="54">
        <f>C1037*F1037*G1037</f>
        <v>195068.25</v>
      </c>
    </row>
    <row r="1038" spans="1:8" ht="47.25" x14ac:dyDescent="0.3">
      <c r="A1038" s="85">
        <v>2</v>
      </c>
      <c r="B1038" s="52" t="s">
        <v>296</v>
      </c>
      <c r="C1038" s="30">
        <v>2</v>
      </c>
      <c r="D1038" s="30" t="s">
        <v>272</v>
      </c>
      <c r="E1038" s="53" t="s">
        <v>268</v>
      </c>
      <c r="F1038" s="30">
        <v>0.25</v>
      </c>
      <c r="G1038" s="54">
        <f>'NHÂN CÔNG'!G5</f>
        <v>260091</v>
      </c>
      <c r="H1038" s="54">
        <f t="shared" ref="H1038:H1040" si="66">C1038*F1038*G1038</f>
        <v>130045.5</v>
      </c>
    </row>
    <row r="1039" spans="1:8" ht="63" x14ac:dyDescent="0.3">
      <c r="A1039" s="85">
        <v>3</v>
      </c>
      <c r="B1039" s="53" t="s">
        <v>297</v>
      </c>
      <c r="C1039" s="30">
        <v>2</v>
      </c>
      <c r="D1039" s="58" t="s">
        <v>275</v>
      </c>
      <c r="E1039" s="53" t="s">
        <v>268</v>
      </c>
      <c r="F1039" s="30">
        <v>0.25</v>
      </c>
      <c r="G1039" s="54">
        <f>'NHÂN CÔNG'!G5</f>
        <v>260091</v>
      </c>
      <c r="H1039" s="54">
        <f t="shared" si="66"/>
        <v>130045.5</v>
      </c>
    </row>
    <row r="1040" spans="1:8" ht="47.25" x14ac:dyDescent="0.3">
      <c r="A1040" s="85">
        <v>4</v>
      </c>
      <c r="B1040" s="53" t="s">
        <v>298</v>
      </c>
      <c r="C1040" s="30">
        <v>2</v>
      </c>
      <c r="D1040" s="58" t="s">
        <v>272</v>
      </c>
      <c r="E1040" s="53" t="s">
        <v>268</v>
      </c>
      <c r="F1040" s="30">
        <v>0.25</v>
      </c>
      <c r="G1040" s="54">
        <f>'NHÂN CÔNG'!G5</f>
        <v>260091</v>
      </c>
      <c r="H1040" s="54">
        <f t="shared" si="66"/>
        <v>130045.5</v>
      </c>
    </row>
    <row r="1041" spans="1:8" x14ac:dyDescent="0.3">
      <c r="A1041" s="155" t="s">
        <v>68</v>
      </c>
      <c r="B1041" s="156"/>
      <c r="C1041" s="156"/>
      <c r="D1041" s="156"/>
      <c r="E1041" s="156"/>
      <c r="F1041" s="156"/>
      <c r="G1041" s="157"/>
      <c r="H1041" s="54">
        <f>SUM(H1037:H1040)*0.1</f>
        <v>58520.475000000006</v>
      </c>
    </row>
    <row r="1042" spans="1:8" x14ac:dyDescent="0.3">
      <c r="A1042" s="158" t="s">
        <v>69</v>
      </c>
      <c r="B1042" s="158"/>
      <c r="C1042" s="158"/>
      <c r="D1042" s="158"/>
      <c r="E1042" s="158"/>
      <c r="F1042" s="158"/>
      <c r="G1042" s="159"/>
      <c r="H1042" s="55">
        <f>SUM(H1037:H1041)</f>
        <v>643725.22499999998</v>
      </c>
    </row>
    <row r="1043" spans="1:8" x14ac:dyDescent="0.3">
      <c r="A1043" s="144" t="s">
        <v>70</v>
      </c>
      <c r="B1043" s="144"/>
      <c r="C1043" s="144"/>
      <c r="D1043" s="144"/>
      <c r="E1043" s="144"/>
      <c r="F1043" s="144"/>
      <c r="G1043" s="144"/>
      <c r="H1043" s="160"/>
    </row>
    <row r="1044" spans="1:8" ht="47.25" x14ac:dyDescent="0.3">
      <c r="A1044" s="86" t="s">
        <v>0</v>
      </c>
      <c r="B1044" s="86" t="s">
        <v>71</v>
      </c>
      <c r="C1044" s="87" t="s">
        <v>72</v>
      </c>
      <c r="D1044" s="86" t="s">
        <v>32</v>
      </c>
      <c r="E1044" s="86" t="s">
        <v>73</v>
      </c>
      <c r="F1044" s="57" t="s">
        <v>20</v>
      </c>
      <c r="G1044" s="49" t="s">
        <v>64</v>
      </c>
      <c r="H1044" s="56"/>
    </row>
    <row r="1045" spans="1:8" ht="47.25" x14ac:dyDescent="0.3">
      <c r="A1045" s="30">
        <v>1</v>
      </c>
      <c r="B1045" s="53" t="s">
        <v>302</v>
      </c>
      <c r="C1045" s="53" t="s">
        <v>300</v>
      </c>
      <c r="D1045" s="30" t="s">
        <v>75</v>
      </c>
      <c r="E1045" s="30">
        <v>0.25</v>
      </c>
      <c r="F1045" s="54">
        <f>'THIẾT BỊ'!F55</f>
        <v>115230</v>
      </c>
      <c r="G1045" s="54">
        <f t="shared" ref="G1045:G1054" si="67">F1045*E1045</f>
        <v>28807.5</v>
      </c>
      <c r="H1045" s="56"/>
    </row>
    <row r="1046" spans="1:8" ht="47.25" x14ac:dyDescent="0.3">
      <c r="A1046" s="30">
        <v>2</v>
      </c>
      <c r="B1046" s="53" t="s">
        <v>303</v>
      </c>
      <c r="C1046" s="53" t="s">
        <v>300</v>
      </c>
      <c r="D1046" s="30" t="s">
        <v>38</v>
      </c>
      <c r="E1046" s="30">
        <v>0.25</v>
      </c>
      <c r="F1046" s="54">
        <f>'THIẾT BỊ'!F56</f>
        <v>45230</v>
      </c>
      <c r="G1046" s="54">
        <f t="shared" si="67"/>
        <v>11307.5</v>
      </c>
      <c r="H1046" s="56"/>
    </row>
    <row r="1047" spans="1:8" ht="31.5" x14ac:dyDescent="0.3">
      <c r="A1047" s="30">
        <v>3</v>
      </c>
      <c r="B1047" s="52" t="s">
        <v>46</v>
      </c>
      <c r="C1047" s="53" t="s">
        <v>74</v>
      </c>
      <c r="D1047" s="30" t="s">
        <v>38</v>
      </c>
      <c r="E1047" s="30">
        <v>0.75</v>
      </c>
      <c r="F1047" s="54">
        <f>'THIẾT BỊ'!F7</f>
        <v>4750</v>
      </c>
      <c r="G1047" s="54">
        <f t="shared" si="67"/>
        <v>3562.5</v>
      </c>
      <c r="H1047" s="56"/>
    </row>
    <row r="1048" spans="1:8" ht="31.5" x14ac:dyDescent="0.3">
      <c r="A1048" s="30">
        <v>4</v>
      </c>
      <c r="B1048" s="52" t="s">
        <v>3</v>
      </c>
      <c r="C1048" s="53" t="s">
        <v>74</v>
      </c>
      <c r="D1048" s="30" t="s">
        <v>38</v>
      </c>
      <c r="E1048" s="30">
        <v>0.125</v>
      </c>
      <c r="F1048" s="54">
        <f>'THIẾT BỊ'!F8</f>
        <v>12000</v>
      </c>
      <c r="G1048" s="54">
        <f t="shared" si="67"/>
        <v>1500</v>
      </c>
      <c r="H1048" s="56"/>
    </row>
    <row r="1049" spans="1:8" ht="47.25" x14ac:dyDescent="0.3">
      <c r="A1049" s="30">
        <v>5</v>
      </c>
      <c r="B1049" s="52" t="s">
        <v>47</v>
      </c>
      <c r="C1049" s="53" t="s">
        <v>76</v>
      </c>
      <c r="D1049" s="30" t="s">
        <v>38</v>
      </c>
      <c r="E1049" s="30">
        <v>0.125</v>
      </c>
      <c r="F1049" s="54">
        <f>'THIẾT BỊ'!F9</f>
        <v>8000</v>
      </c>
      <c r="G1049" s="54">
        <f t="shared" si="67"/>
        <v>1000</v>
      </c>
      <c r="H1049" s="56"/>
    </row>
    <row r="1050" spans="1:8" ht="31.5" x14ac:dyDescent="0.3">
      <c r="A1050" s="30">
        <v>6</v>
      </c>
      <c r="B1050" s="52" t="s">
        <v>48</v>
      </c>
      <c r="C1050" s="53" t="s">
        <v>74</v>
      </c>
      <c r="D1050" s="30" t="s">
        <v>38</v>
      </c>
      <c r="E1050" s="30">
        <v>0.125</v>
      </c>
      <c r="F1050" s="54">
        <f>'THIẾT BỊ'!F10</f>
        <v>72000</v>
      </c>
      <c r="G1050" s="54">
        <f t="shared" si="67"/>
        <v>9000</v>
      </c>
      <c r="H1050" s="56"/>
    </row>
    <row r="1051" spans="1:8" ht="31.5" x14ac:dyDescent="0.3">
      <c r="A1051" s="30">
        <v>7</v>
      </c>
      <c r="B1051" s="52" t="s">
        <v>277</v>
      </c>
      <c r="C1051" s="53" t="s">
        <v>74</v>
      </c>
      <c r="D1051" s="30" t="s">
        <v>38</v>
      </c>
      <c r="E1051" s="30">
        <v>0.75</v>
      </c>
      <c r="F1051" s="54">
        <f>'THIẾT BỊ'!F51</f>
        <v>2200</v>
      </c>
      <c r="G1051" s="54">
        <f t="shared" si="67"/>
        <v>1650</v>
      </c>
      <c r="H1051" s="56"/>
    </row>
    <row r="1052" spans="1:8" ht="31.5" x14ac:dyDescent="0.3">
      <c r="A1052" s="30">
        <v>8</v>
      </c>
      <c r="B1052" s="52" t="s">
        <v>278</v>
      </c>
      <c r="C1052" s="53" t="s">
        <v>74</v>
      </c>
      <c r="D1052" s="30" t="s">
        <v>38</v>
      </c>
      <c r="E1052" s="30">
        <v>0.25</v>
      </c>
      <c r="F1052" s="54">
        <f>'THIẾT BỊ'!F52</f>
        <v>666.66666666666663</v>
      </c>
      <c r="G1052" s="54">
        <f t="shared" si="67"/>
        <v>166.66666666666666</v>
      </c>
      <c r="H1052" s="56"/>
    </row>
    <row r="1053" spans="1:8" ht="31.5" x14ac:dyDescent="0.3">
      <c r="A1053" s="30">
        <v>9</v>
      </c>
      <c r="B1053" s="52" t="s">
        <v>279</v>
      </c>
      <c r="C1053" s="53" t="s">
        <v>74</v>
      </c>
      <c r="D1053" s="30" t="s">
        <v>38</v>
      </c>
      <c r="E1053" s="30">
        <v>0.25</v>
      </c>
      <c r="F1053" s="54">
        <f>'THIẾT BỊ'!F53</f>
        <v>666.66666666666663</v>
      </c>
      <c r="G1053" s="54">
        <f t="shared" si="67"/>
        <v>166.66666666666666</v>
      </c>
      <c r="H1053" s="56"/>
    </row>
    <row r="1054" spans="1:8" ht="31.5" x14ac:dyDescent="0.3">
      <c r="A1054" s="30">
        <v>10</v>
      </c>
      <c r="B1054" s="52" t="s">
        <v>280</v>
      </c>
      <c r="C1054" s="53" t="s">
        <v>74</v>
      </c>
      <c r="D1054" s="30" t="s">
        <v>38</v>
      </c>
      <c r="E1054" s="30">
        <v>0.25</v>
      </c>
      <c r="F1054" s="54">
        <f>'THIẾT BỊ'!F54</f>
        <v>800</v>
      </c>
      <c r="G1054" s="54">
        <f t="shared" si="67"/>
        <v>200</v>
      </c>
      <c r="H1054" s="56"/>
    </row>
    <row r="1055" spans="1:8" x14ac:dyDescent="0.3">
      <c r="A1055" s="141" t="s">
        <v>77</v>
      </c>
      <c r="B1055" s="142"/>
      <c r="C1055" s="142"/>
      <c r="D1055" s="142"/>
      <c r="E1055" s="142"/>
      <c r="F1055" s="143"/>
      <c r="G1055" s="55">
        <f>SUM(G1045:G1054)</f>
        <v>57360.833333333328</v>
      </c>
      <c r="H1055" s="56"/>
    </row>
    <row r="1056" spans="1:8" x14ac:dyDescent="0.3">
      <c r="A1056" s="144" t="s">
        <v>78</v>
      </c>
      <c r="B1056" s="144"/>
      <c r="C1056" s="144"/>
      <c r="D1056" s="144"/>
      <c r="E1056" s="144"/>
      <c r="F1056" s="144"/>
      <c r="G1056" s="56"/>
      <c r="H1056" s="56"/>
    </row>
    <row r="1057" spans="1:8" x14ac:dyDescent="0.3">
      <c r="A1057" s="86" t="s">
        <v>0</v>
      </c>
      <c r="B1057" s="66" t="s">
        <v>79</v>
      </c>
      <c r="C1057" s="66" t="s">
        <v>32</v>
      </c>
      <c r="D1057" s="66" t="s">
        <v>73</v>
      </c>
      <c r="E1057" s="66" t="s">
        <v>16</v>
      </c>
      <c r="F1057" s="67" t="s">
        <v>64</v>
      </c>
      <c r="G1057" s="56"/>
      <c r="H1057" s="56"/>
    </row>
    <row r="1058" spans="1:8" x14ac:dyDescent="0.3">
      <c r="A1058" s="30">
        <v>1</v>
      </c>
      <c r="B1058" s="105" t="s">
        <v>281</v>
      </c>
      <c r="C1058" s="30" t="s">
        <v>282</v>
      </c>
      <c r="D1058" s="102">
        <v>60</v>
      </c>
      <c r="E1058" s="45">
        <f>'VẬT LIỆU'!D57</f>
        <v>200</v>
      </c>
      <c r="F1058" s="48">
        <f>E1058*D1058</f>
        <v>12000</v>
      </c>
      <c r="G1058" s="56"/>
      <c r="H1058" s="56"/>
    </row>
    <row r="1059" spans="1:8" x14ac:dyDescent="0.3">
      <c r="A1059" s="30">
        <v>2</v>
      </c>
      <c r="B1059" s="26" t="s">
        <v>287</v>
      </c>
      <c r="C1059" s="30" t="s">
        <v>30</v>
      </c>
      <c r="D1059" s="102">
        <v>2</v>
      </c>
      <c r="E1059" s="45">
        <f>'VẬT LIỆU'!D49</f>
        <v>2000</v>
      </c>
      <c r="F1059" s="48">
        <f t="shared" ref="F1059:F1075" si="68">E1059*D1059</f>
        <v>4000</v>
      </c>
      <c r="G1059" s="56"/>
      <c r="H1059" s="56"/>
    </row>
    <row r="1060" spans="1:8" x14ac:dyDescent="0.3">
      <c r="A1060" s="30">
        <v>3</v>
      </c>
      <c r="B1060" s="26" t="s">
        <v>288</v>
      </c>
      <c r="C1060" s="30" t="s">
        <v>120</v>
      </c>
      <c r="D1060" s="102">
        <v>2</v>
      </c>
      <c r="E1060" s="45">
        <f>'VẬT LIỆU'!D60</f>
        <v>2800</v>
      </c>
      <c r="F1060" s="48">
        <f t="shared" si="68"/>
        <v>5600</v>
      </c>
      <c r="G1060" s="56"/>
      <c r="H1060" s="56"/>
    </row>
    <row r="1061" spans="1:8" x14ac:dyDescent="0.3">
      <c r="A1061" s="30">
        <v>4</v>
      </c>
      <c r="B1061" s="105" t="s">
        <v>39</v>
      </c>
      <c r="C1061" s="30" t="s">
        <v>5</v>
      </c>
      <c r="D1061" s="102">
        <v>0.15</v>
      </c>
      <c r="E1061" s="45">
        <f>'VẬT LIỆU'!D8</f>
        <v>90000</v>
      </c>
      <c r="F1061" s="48">
        <f t="shared" si="68"/>
        <v>13500</v>
      </c>
      <c r="G1061" s="56"/>
      <c r="H1061" s="56"/>
    </row>
    <row r="1062" spans="1:8" x14ac:dyDescent="0.3">
      <c r="A1062" s="30">
        <v>5</v>
      </c>
      <c r="B1062" s="105" t="s">
        <v>53</v>
      </c>
      <c r="C1062" s="30" t="s">
        <v>6</v>
      </c>
      <c r="D1062" s="102">
        <v>0.05</v>
      </c>
      <c r="E1062" s="45">
        <f>'VẬT LIỆU'!D9</f>
        <v>800000</v>
      </c>
      <c r="F1062" s="48">
        <f t="shared" si="68"/>
        <v>40000</v>
      </c>
      <c r="G1062" s="56"/>
      <c r="H1062" s="56"/>
    </row>
    <row r="1063" spans="1:8" x14ac:dyDescent="0.3">
      <c r="A1063" s="30">
        <v>6</v>
      </c>
      <c r="B1063" s="105" t="s">
        <v>289</v>
      </c>
      <c r="C1063" s="30" t="s">
        <v>6</v>
      </c>
      <c r="D1063" s="102">
        <v>0.1</v>
      </c>
      <c r="E1063" s="45">
        <f>'VẬT LIỆU'!D61</f>
        <v>6000</v>
      </c>
      <c r="F1063" s="48">
        <f t="shared" si="68"/>
        <v>600</v>
      </c>
      <c r="G1063" s="56"/>
      <c r="H1063" s="56"/>
    </row>
    <row r="1064" spans="1:8" x14ac:dyDescent="0.3">
      <c r="A1064" s="30">
        <v>7</v>
      </c>
      <c r="B1064" s="105" t="s">
        <v>55</v>
      </c>
      <c r="C1064" s="30" t="s">
        <v>6</v>
      </c>
      <c r="D1064" s="102">
        <v>0.1</v>
      </c>
      <c r="E1064" s="45">
        <f>'VẬT LIỆU'!D11</f>
        <v>120000</v>
      </c>
      <c r="F1064" s="48">
        <f t="shared" si="68"/>
        <v>12000</v>
      </c>
      <c r="G1064" s="56"/>
      <c r="H1064" s="56"/>
    </row>
    <row r="1065" spans="1:8" x14ac:dyDescent="0.3">
      <c r="A1065" s="30">
        <v>8</v>
      </c>
      <c r="B1065" s="105" t="s">
        <v>304</v>
      </c>
      <c r="C1065" s="30" t="s">
        <v>30</v>
      </c>
      <c r="D1065" s="102">
        <v>1</v>
      </c>
      <c r="E1065" s="45">
        <f>'VẬT LIỆU'!D65</f>
        <v>60000</v>
      </c>
      <c r="F1065" s="48">
        <f t="shared" si="68"/>
        <v>60000</v>
      </c>
      <c r="G1065" s="56"/>
      <c r="H1065" s="56"/>
    </row>
    <row r="1066" spans="1:8" x14ac:dyDescent="0.3">
      <c r="A1066" s="30">
        <v>9</v>
      </c>
      <c r="B1066" s="105" t="s">
        <v>305</v>
      </c>
      <c r="C1066" s="30" t="s">
        <v>30</v>
      </c>
      <c r="D1066" s="102">
        <v>1</v>
      </c>
      <c r="E1066" s="45">
        <f>'VẬT LIỆU'!D66</f>
        <v>50000</v>
      </c>
      <c r="F1066" s="48">
        <f t="shared" si="68"/>
        <v>50000</v>
      </c>
      <c r="G1066" s="56"/>
      <c r="H1066" s="56"/>
    </row>
    <row r="1067" spans="1:8" x14ac:dyDescent="0.3">
      <c r="A1067" s="30">
        <v>10</v>
      </c>
      <c r="B1067" s="105" t="s">
        <v>291</v>
      </c>
      <c r="C1067" s="30" t="s">
        <v>30</v>
      </c>
      <c r="D1067" s="102">
        <v>1</v>
      </c>
      <c r="E1067" s="45">
        <f>'VẬT LIỆU'!D62</f>
        <v>39000</v>
      </c>
      <c r="F1067" s="48">
        <f t="shared" si="68"/>
        <v>39000</v>
      </c>
      <c r="G1067" s="56"/>
      <c r="H1067" s="56"/>
    </row>
    <row r="1068" spans="1:8" x14ac:dyDescent="0.3">
      <c r="A1068" s="30">
        <v>11</v>
      </c>
      <c r="B1068" s="105" t="s">
        <v>286</v>
      </c>
      <c r="C1068" s="30" t="s">
        <v>52</v>
      </c>
      <c r="D1068" s="102">
        <v>0.2</v>
      </c>
      <c r="E1068" s="45">
        <f>'VẬT LIỆU'!D7</f>
        <v>40000</v>
      </c>
      <c r="F1068" s="48">
        <f t="shared" si="68"/>
        <v>8000</v>
      </c>
      <c r="G1068" s="56"/>
      <c r="H1068" s="56"/>
    </row>
    <row r="1069" spans="1:8" x14ac:dyDescent="0.3">
      <c r="A1069" s="30">
        <v>12</v>
      </c>
      <c r="B1069" s="105" t="s">
        <v>292</v>
      </c>
      <c r="C1069" s="30" t="s">
        <v>6</v>
      </c>
      <c r="D1069" s="102">
        <v>0.1</v>
      </c>
      <c r="E1069" s="45">
        <f>'VẬT LIỆU'!D26</f>
        <v>32000</v>
      </c>
      <c r="F1069" s="48">
        <f t="shared" si="68"/>
        <v>3200</v>
      </c>
      <c r="G1069" s="56"/>
      <c r="H1069" s="56"/>
    </row>
    <row r="1070" spans="1:8" x14ac:dyDescent="0.3">
      <c r="A1070" s="30">
        <v>13</v>
      </c>
      <c r="B1070" s="105" t="s">
        <v>306</v>
      </c>
      <c r="C1070" s="30" t="s">
        <v>307</v>
      </c>
      <c r="D1070" s="102">
        <v>2</v>
      </c>
      <c r="E1070" s="45">
        <f>'VẬT LIỆU'!D67</f>
        <v>4500</v>
      </c>
      <c r="F1070" s="48">
        <f t="shared" si="68"/>
        <v>9000</v>
      </c>
      <c r="G1070" s="56"/>
      <c r="H1070" s="56"/>
    </row>
    <row r="1071" spans="1:8" x14ac:dyDescent="0.3">
      <c r="A1071" s="30">
        <v>14</v>
      </c>
      <c r="B1071" s="105" t="s">
        <v>308</v>
      </c>
      <c r="C1071" s="30" t="s">
        <v>307</v>
      </c>
      <c r="D1071" s="102">
        <v>2</v>
      </c>
      <c r="E1071" s="45">
        <f>'VẬT LIỆU'!D68</f>
        <v>19000</v>
      </c>
      <c r="F1071" s="48">
        <f t="shared" si="68"/>
        <v>38000</v>
      </c>
      <c r="G1071" s="56"/>
      <c r="H1071" s="56"/>
    </row>
    <row r="1072" spans="1:8" x14ac:dyDescent="0.3">
      <c r="A1072" s="30">
        <v>15</v>
      </c>
      <c r="B1072" s="105" t="s">
        <v>309</v>
      </c>
      <c r="C1072" s="30" t="s">
        <v>5</v>
      </c>
      <c r="D1072" s="102">
        <v>0.15</v>
      </c>
      <c r="E1072" s="45">
        <f>'VẬT LIỆU'!D69</f>
        <v>15000</v>
      </c>
      <c r="F1072" s="48">
        <f t="shared" si="68"/>
        <v>2250</v>
      </c>
      <c r="G1072" s="56"/>
      <c r="H1072" s="56"/>
    </row>
    <row r="1073" spans="1:8" x14ac:dyDescent="0.3">
      <c r="A1073" s="30">
        <v>16</v>
      </c>
      <c r="B1073" s="105" t="s">
        <v>283</v>
      </c>
      <c r="C1073" s="30" t="s">
        <v>284</v>
      </c>
      <c r="D1073" s="102">
        <v>1</v>
      </c>
      <c r="E1073" s="45">
        <f>'VẬT LIỆU'!D58</f>
        <v>450000</v>
      </c>
      <c r="F1073" s="48">
        <f t="shared" si="68"/>
        <v>450000</v>
      </c>
      <c r="G1073" s="56"/>
      <c r="H1073" s="56"/>
    </row>
    <row r="1074" spans="1:8" x14ac:dyDescent="0.3">
      <c r="A1074" s="30">
        <v>17</v>
      </c>
      <c r="B1074" s="26" t="s">
        <v>310</v>
      </c>
      <c r="C1074" s="30" t="s">
        <v>237</v>
      </c>
      <c r="D1074" s="102">
        <v>2</v>
      </c>
      <c r="E1074" s="45">
        <f>'VẬT LIỆU'!D70</f>
        <v>30000</v>
      </c>
      <c r="F1074" s="48">
        <f t="shared" si="68"/>
        <v>60000</v>
      </c>
      <c r="G1074" s="56"/>
      <c r="H1074" s="56"/>
    </row>
    <row r="1075" spans="1:8" x14ac:dyDescent="0.3">
      <c r="A1075" s="30">
        <v>18</v>
      </c>
      <c r="B1075" s="105" t="s">
        <v>311</v>
      </c>
      <c r="C1075" s="30" t="s">
        <v>30</v>
      </c>
      <c r="D1075" s="102">
        <v>0.05</v>
      </c>
      <c r="E1075" s="45">
        <f>'VẬT LIỆU'!D71</f>
        <v>35000</v>
      </c>
      <c r="F1075" s="48">
        <f t="shared" si="68"/>
        <v>1750</v>
      </c>
      <c r="G1075" s="56"/>
      <c r="H1075" s="56"/>
    </row>
    <row r="1076" spans="1:8" x14ac:dyDescent="0.3">
      <c r="A1076" s="145" t="s">
        <v>80</v>
      </c>
      <c r="B1076" s="145"/>
      <c r="C1076" s="145"/>
      <c r="D1076" s="145"/>
      <c r="E1076" s="145"/>
      <c r="F1076" s="55">
        <f>SUM(F1058:F1075)</f>
        <v>808900</v>
      </c>
      <c r="G1076" s="56"/>
      <c r="H1076" s="56"/>
    </row>
    <row r="1077" spans="1:8" x14ac:dyDescent="0.3">
      <c r="A1077" s="146" t="s">
        <v>81</v>
      </c>
      <c r="B1077" s="146"/>
      <c r="C1077" s="146"/>
      <c r="D1077" s="146"/>
      <c r="E1077" s="146"/>
      <c r="F1077" s="146"/>
      <c r="G1077" s="146"/>
      <c r="H1077" s="47">
        <f>H1032*0.15</f>
        <v>226497.90875</v>
      </c>
    </row>
    <row r="1078" spans="1:8" x14ac:dyDescent="0.3">
      <c r="A1078" s="146" t="s">
        <v>82</v>
      </c>
      <c r="B1078" s="146"/>
      <c r="C1078" s="146"/>
      <c r="D1078" s="146"/>
      <c r="E1078" s="146"/>
      <c r="F1078" s="146"/>
      <c r="G1078" s="146"/>
      <c r="H1078" s="47">
        <f>H1032+H1077</f>
        <v>1736483.9670833333</v>
      </c>
    </row>
    <row r="1080" spans="1:8" x14ac:dyDescent="0.3">
      <c r="A1080" s="92" t="s">
        <v>41</v>
      </c>
      <c r="B1080" s="167" t="s">
        <v>312</v>
      </c>
      <c r="C1080" s="168"/>
      <c r="D1080" s="168"/>
      <c r="E1080" s="168"/>
      <c r="F1080" s="168"/>
      <c r="G1080" s="168"/>
      <c r="H1080" s="169"/>
    </row>
    <row r="1081" spans="1:8" x14ac:dyDescent="0.3">
      <c r="A1081" s="88"/>
    </row>
    <row r="1082" spans="1:8" x14ac:dyDescent="0.3">
      <c r="A1082" s="64">
        <v>1</v>
      </c>
      <c r="B1082" s="161" t="s">
        <v>313</v>
      </c>
      <c r="C1082" s="162"/>
      <c r="D1082" s="162"/>
      <c r="E1082" s="162"/>
      <c r="F1082" s="162"/>
      <c r="G1082" s="162"/>
      <c r="H1082" s="163"/>
    </row>
    <row r="1083" spans="1:8" x14ac:dyDescent="0.3">
      <c r="A1083" s="164" t="s">
        <v>327</v>
      </c>
      <c r="B1083" s="165"/>
      <c r="C1083" s="165"/>
      <c r="D1083" s="165"/>
      <c r="E1083" s="165"/>
      <c r="F1083" s="165"/>
      <c r="G1083" s="165"/>
      <c r="H1083" s="166"/>
    </row>
    <row r="1084" spans="1:8" x14ac:dyDescent="0.3">
      <c r="A1084" s="146" t="s">
        <v>60</v>
      </c>
      <c r="B1084" s="146"/>
      <c r="C1084" s="146"/>
      <c r="D1084" s="146"/>
      <c r="E1084" s="146"/>
      <c r="F1084" s="146"/>
      <c r="G1084" s="146"/>
      <c r="H1084" s="47">
        <f>H1094+G1107+F1130</f>
        <v>2556704.6416666666</v>
      </c>
    </row>
    <row r="1085" spans="1:8" x14ac:dyDescent="0.3">
      <c r="A1085" s="147" t="s">
        <v>61</v>
      </c>
      <c r="B1085" s="148"/>
      <c r="C1085" s="148"/>
      <c r="D1085" s="148"/>
      <c r="E1085" s="148"/>
      <c r="F1085" s="148"/>
      <c r="G1085" s="148"/>
      <c r="H1085" s="149"/>
    </row>
    <row r="1086" spans="1:8" x14ac:dyDescent="0.3">
      <c r="A1086" s="150" t="s">
        <v>62</v>
      </c>
      <c r="B1086" s="151"/>
      <c r="C1086" s="151"/>
      <c r="D1086" s="151"/>
      <c r="E1086" s="151"/>
      <c r="F1086" s="151"/>
      <c r="G1086" s="151"/>
      <c r="H1086" s="152"/>
    </row>
    <row r="1087" spans="1:8" x14ac:dyDescent="0.3">
      <c r="A1087" s="153" t="s">
        <v>0</v>
      </c>
      <c r="B1087" s="154" t="s">
        <v>88</v>
      </c>
      <c r="C1087" s="153" t="s">
        <v>63</v>
      </c>
      <c r="D1087" s="153"/>
      <c r="E1087" s="153"/>
      <c r="F1087" s="153"/>
      <c r="G1087" s="49"/>
      <c r="H1087" s="49"/>
    </row>
    <row r="1088" spans="1:8" ht="31.5" x14ac:dyDescent="0.3">
      <c r="A1088" s="153"/>
      <c r="B1088" s="153"/>
      <c r="C1088" s="87" t="s">
        <v>87</v>
      </c>
      <c r="D1088" s="86" t="s">
        <v>85</v>
      </c>
      <c r="E1088" s="86" t="s">
        <v>84</v>
      </c>
      <c r="F1088" s="87" t="s">
        <v>86</v>
      </c>
      <c r="G1088" s="57" t="s">
        <v>83</v>
      </c>
      <c r="H1088" s="49" t="s">
        <v>64</v>
      </c>
    </row>
    <row r="1089" spans="1:8" ht="47.25" x14ac:dyDescent="0.3">
      <c r="A1089" s="85">
        <v>1</v>
      </c>
      <c r="B1089" s="52" t="s">
        <v>328</v>
      </c>
      <c r="C1089" s="30">
        <v>3</v>
      </c>
      <c r="D1089" s="30" t="s">
        <v>272</v>
      </c>
      <c r="E1089" s="53" t="s">
        <v>268</v>
      </c>
      <c r="F1089" s="30">
        <v>0.25</v>
      </c>
      <c r="G1089" s="54">
        <f>'NHÂN CÔNG'!G5</f>
        <v>260091</v>
      </c>
      <c r="H1089" s="54">
        <f>C1089*F1089*G1089</f>
        <v>195068.25</v>
      </c>
    </row>
    <row r="1090" spans="1:8" ht="47.25" x14ac:dyDescent="0.3">
      <c r="A1090" s="85">
        <v>2</v>
      </c>
      <c r="B1090" s="52" t="s">
        <v>329</v>
      </c>
      <c r="C1090" s="30">
        <v>4</v>
      </c>
      <c r="D1090" s="30" t="s">
        <v>272</v>
      </c>
      <c r="E1090" s="53" t="s">
        <v>268</v>
      </c>
      <c r="F1090" s="30">
        <v>0.375</v>
      </c>
      <c r="G1090" s="54">
        <f>'NHÂN CÔNG'!G5</f>
        <v>260091</v>
      </c>
      <c r="H1090" s="54">
        <f t="shared" ref="H1090:H1092" si="69">C1090*F1090*G1090</f>
        <v>390136.5</v>
      </c>
    </row>
    <row r="1091" spans="1:8" ht="47.25" x14ac:dyDescent="0.3">
      <c r="A1091" s="85">
        <v>3</v>
      </c>
      <c r="B1091" s="53" t="s">
        <v>330</v>
      </c>
      <c r="C1091" s="30">
        <v>4</v>
      </c>
      <c r="D1091" s="30" t="s">
        <v>272</v>
      </c>
      <c r="E1091" s="53" t="s">
        <v>268</v>
      </c>
      <c r="F1091" s="30">
        <v>0.375</v>
      </c>
      <c r="G1091" s="54">
        <f>'NHÂN CÔNG'!G5</f>
        <v>260091</v>
      </c>
      <c r="H1091" s="54">
        <f t="shared" si="69"/>
        <v>390136.5</v>
      </c>
    </row>
    <row r="1092" spans="1:8" ht="47.25" x14ac:dyDescent="0.3">
      <c r="A1092" s="85">
        <v>4</v>
      </c>
      <c r="B1092" s="53" t="s">
        <v>331</v>
      </c>
      <c r="C1092" s="30">
        <v>4</v>
      </c>
      <c r="D1092" s="58" t="s">
        <v>272</v>
      </c>
      <c r="E1092" s="53" t="s">
        <v>268</v>
      </c>
      <c r="F1092" s="30">
        <v>0.25</v>
      </c>
      <c r="G1092" s="54">
        <f>'NHÂN CÔNG'!G5</f>
        <v>260091</v>
      </c>
      <c r="H1092" s="54">
        <f t="shared" si="69"/>
        <v>260091</v>
      </c>
    </row>
    <row r="1093" spans="1:8" x14ac:dyDescent="0.3">
      <c r="A1093" s="155" t="s">
        <v>68</v>
      </c>
      <c r="B1093" s="156"/>
      <c r="C1093" s="156"/>
      <c r="D1093" s="156"/>
      <c r="E1093" s="156"/>
      <c r="F1093" s="156"/>
      <c r="G1093" s="157"/>
      <c r="H1093" s="54">
        <f>SUM(H1089:H1092)*0.1</f>
        <v>123543.22500000001</v>
      </c>
    </row>
    <row r="1094" spans="1:8" x14ac:dyDescent="0.3">
      <c r="A1094" s="158" t="s">
        <v>69</v>
      </c>
      <c r="B1094" s="158"/>
      <c r="C1094" s="158"/>
      <c r="D1094" s="158"/>
      <c r="E1094" s="158"/>
      <c r="F1094" s="158"/>
      <c r="G1094" s="159"/>
      <c r="H1094" s="55">
        <f>SUM(H1089:H1093)</f>
        <v>1358975.4750000001</v>
      </c>
    </row>
    <row r="1095" spans="1:8" x14ac:dyDescent="0.3">
      <c r="A1095" s="144" t="s">
        <v>70</v>
      </c>
      <c r="B1095" s="144"/>
      <c r="C1095" s="144"/>
      <c r="D1095" s="144"/>
      <c r="E1095" s="144"/>
      <c r="F1095" s="144"/>
      <c r="G1095" s="144"/>
      <c r="H1095" s="160"/>
    </row>
    <row r="1096" spans="1:8" ht="47.25" x14ac:dyDescent="0.3">
      <c r="A1096" s="86" t="s">
        <v>0</v>
      </c>
      <c r="B1096" s="86" t="s">
        <v>71</v>
      </c>
      <c r="C1096" s="87" t="s">
        <v>72</v>
      </c>
      <c r="D1096" s="86" t="s">
        <v>32</v>
      </c>
      <c r="E1096" s="86" t="s">
        <v>73</v>
      </c>
      <c r="F1096" s="57" t="s">
        <v>20</v>
      </c>
      <c r="G1096" s="49" t="s">
        <v>64</v>
      </c>
      <c r="H1096" s="56"/>
    </row>
    <row r="1097" spans="1:8" ht="31.5" x14ac:dyDescent="0.3">
      <c r="A1097" s="30">
        <v>1</v>
      </c>
      <c r="B1097" s="95" t="s">
        <v>332</v>
      </c>
      <c r="C1097" s="53" t="s">
        <v>74</v>
      </c>
      <c r="D1097" s="30" t="s">
        <v>75</v>
      </c>
      <c r="E1097" s="30">
        <v>0.375</v>
      </c>
      <c r="F1097" s="54">
        <f>'THIẾT BỊ'!F57</f>
        <v>275000</v>
      </c>
      <c r="G1097" s="54">
        <f t="shared" ref="G1097:G1106" si="70">F1097*E1097</f>
        <v>103125</v>
      </c>
      <c r="H1097" s="56"/>
    </row>
    <row r="1098" spans="1:8" ht="31.5" x14ac:dyDescent="0.3">
      <c r="A1098" s="30">
        <v>2</v>
      </c>
      <c r="B1098" s="95" t="s">
        <v>333</v>
      </c>
      <c r="C1098" s="53" t="s">
        <v>74</v>
      </c>
      <c r="D1098" s="30" t="s">
        <v>38</v>
      </c>
      <c r="E1098" s="30">
        <v>0.375</v>
      </c>
      <c r="F1098" s="54">
        <f>'THIẾT BỊ'!F58</f>
        <v>5000</v>
      </c>
      <c r="G1098" s="54">
        <f t="shared" si="70"/>
        <v>1875</v>
      </c>
      <c r="H1098" s="56"/>
    </row>
    <row r="1099" spans="1:8" ht="31.5" x14ac:dyDescent="0.3">
      <c r="A1099" s="30">
        <v>3</v>
      </c>
      <c r="B1099" s="52" t="s">
        <v>46</v>
      </c>
      <c r="C1099" s="53" t="s">
        <v>74</v>
      </c>
      <c r="D1099" s="30" t="s">
        <v>38</v>
      </c>
      <c r="E1099" s="30">
        <v>1.25</v>
      </c>
      <c r="F1099" s="54">
        <f>'THIẾT BỊ'!F7</f>
        <v>4750</v>
      </c>
      <c r="G1099" s="54">
        <f t="shared" si="70"/>
        <v>5937.5</v>
      </c>
      <c r="H1099" s="56"/>
    </row>
    <row r="1100" spans="1:8" ht="31.5" x14ac:dyDescent="0.3">
      <c r="A1100" s="30">
        <v>4</v>
      </c>
      <c r="B1100" s="52" t="s">
        <v>3</v>
      </c>
      <c r="C1100" s="53" t="s">
        <v>74</v>
      </c>
      <c r="D1100" s="30" t="s">
        <v>38</v>
      </c>
      <c r="E1100" s="30">
        <v>0.125</v>
      </c>
      <c r="F1100" s="54">
        <f>'THIẾT BỊ'!F8</f>
        <v>12000</v>
      </c>
      <c r="G1100" s="54">
        <f t="shared" si="70"/>
        <v>1500</v>
      </c>
      <c r="H1100" s="56"/>
    </row>
    <row r="1101" spans="1:8" ht="47.25" x14ac:dyDescent="0.3">
      <c r="A1101" s="30">
        <v>5</v>
      </c>
      <c r="B1101" s="52" t="s">
        <v>47</v>
      </c>
      <c r="C1101" s="53" t="s">
        <v>76</v>
      </c>
      <c r="D1101" s="30" t="s">
        <v>38</v>
      </c>
      <c r="E1101" s="30">
        <v>0.125</v>
      </c>
      <c r="F1101" s="54">
        <f>'THIẾT BỊ'!F9</f>
        <v>8000</v>
      </c>
      <c r="G1101" s="54">
        <f t="shared" si="70"/>
        <v>1000</v>
      </c>
      <c r="H1101" s="56"/>
    </row>
    <row r="1102" spans="1:8" ht="31.5" x14ac:dyDescent="0.3">
      <c r="A1102" s="30">
        <v>6</v>
      </c>
      <c r="B1102" s="52" t="s">
        <v>48</v>
      </c>
      <c r="C1102" s="53" t="s">
        <v>74</v>
      </c>
      <c r="D1102" s="30" t="s">
        <v>38</v>
      </c>
      <c r="E1102" s="30">
        <v>0.125</v>
      </c>
      <c r="F1102" s="54">
        <f>'THIẾT BỊ'!F10</f>
        <v>72000</v>
      </c>
      <c r="G1102" s="54">
        <f t="shared" si="70"/>
        <v>9000</v>
      </c>
      <c r="H1102" s="56"/>
    </row>
    <row r="1103" spans="1:8" ht="31.5" x14ac:dyDescent="0.3">
      <c r="A1103" s="30">
        <v>7</v>
      </c>
      <c r="B1103" s="52" t="s">
        <v>277</v>
      </c>
      <c r="C1103" s="53" t="s">
        <v>74</v>
      </c>
      <c r="D1103" s="30" t="s">
        <v>38</v>
      </c>
      <c r="E1103" s="30">
        <v>0.375</v>
      </c>
      <c r="F1103" s="54">
        <f>'THIẾT BỊ'!F51</f>
        <v>2200</v>
      </c>
      <c r="G1103" s="54">
        <f t="shared" si="70"/>
        <v>825</v>
      </c>
      <c r="H1103" s="56"/>
    </row>
    <row r="1104" spans="1:8" ht="31.5" x14ac:dyDescent="0.3">
      <c r="A1104" s="30">
        <v>8</v>
      </c>
      <c r="B1104" s="52" t="s">
        <v>278</v>
      </c>
      <c r="C1104" s="53" t="s">
        <v>74</v>
      </c>
      <c r="D1104" s="30" t="s">
        <v>38</v>
      </c>
      <c r="E1104" s="30">
        <v>1.25</v>
      </c>
      <c r="F1104" s="54">
        <f>'THIẾT BỊ'!F52</f>
        <v>666.66666666666663</v>
      </c>
      <c r="G1104" s="54">
        <f t="shared" si="70"/>
        <v>833.33333333333326</v>
      </c>
      <c r="H1104" s="56"/>
    </row>
    <row r="1105" spans="1:8" ht="31.5" x14ac:dyDescent="0.3">
      <c r="A1105" s="30">
        <v>9</v>
      </c>
      <c r="B1105" s="52" t="s">
        <v>279</v>
      </c>
      <c r="C1105" s="53" t="s">
        <v>74</v>
      </c>
      <c r="D1105" s="30" t="s">
        <v>38</v>
      </c>
      <c r="E1105" s="30">
        <v>1.25</v>
      </c>
      <c r="F1105" s="54">
        <f>'THIẾT BỊ'!F53</f>
        <v>666.66666666666663</v>
      </c>
      <c r="G1105" s="54">
        <f t="shared" si="70"/>
        <v>833.33333333333326</v>
      </c>
      <c r="H1105" s="56"/>
    </row>
    <row r="1106" spans="1:8" ht="31.5" x14ac:dyDescent="0.3">
      <c r="A1106" s="30">
        <v>10</v>
      </c>
      <c r="B1106" s="52" t="s">
        <v>280</v>
      </c>
      <c r="C1106" s="53" t="s">
        <v>74</v>
      </c>
      <c r="D1106" s="30" t="s">
        <v>38</v>
      </c>
      <c r="E1106" s="30">
        <v>1.25</v>
      </c>
      <c r="F1106" s="54">
        <f>'THIẾT BỊ'!F54</f>
        <v>800</v>
      </c>
      <c r="G1106" s="54">
        <f t="shared" si="70"/>
        <v>1000</v>
      </c>
      <c r="H1106" s="56"/>
    </row>
    <row r="1107" spans="1:8" x14ac:dyDescent="0.3">
      <c r="A1107" s="141" t="s">
        <v>77</v>
      </c>
      <c r="B1107" s="142"/>
      <c r="C1107" s="142"/>
      <c r="D1107" s="142"/>
      <c r="E1107" s="142"/>
      <c r="F1107" s="143"/>
      <c r="G1107" s="55">
        <f>SUM(G1097:G1106)</f>
        <v>125929.16666666666</v>
      </c>
      <c r="H1107" s="56"/>
    </row>
    <row r="1108" spans="1:8" x14ac:dyDescent="0.3">
      <c r="A1108" s="144" t="s">
        <v>78</v>
      </c>
      <c r="B1108" s="144"/>
      <c r="C1108" s="144"/>
      <c r="D1108" s="144"/>
      <c r="E1108" s="144"/>
      <c r="F1108" s="144"/>
      <c r="G1108" s="56"/>
      <c r="H1108" s="56"/>
    </row>
    <row r="1109" spans="1:8" x14ac:dyDescent="0.3">
      <c r="A1109" s="86" t="s">
        <v>0</v>
      </c>
      <c r="B1109" s="66" t="s">
        <v>79</v>
      </c>
      <c r="C1109" s="66" t="s">
        <v>32</v>
      </c>
      <c r="D1109" s="66" t="s">
        <v>73</v>
      </c>
      <c r="E1109" s="66" t="s">
        <v>16</v>
      </c>
      <c r="F1109" s="67" t="s">
        <v>64</v>
      </c>
      <c r="G1109" s="56"/>
      <c r="H1109" s="56"/>
    </row>
    <row r="1110" spans="1:8" x14ac:dyDescent="0.3">
      <c r="A1110" s="30">
        <v>1</v>
      </c>
      <c r="B1110" s="46" t="s">
        <v>281</v>
      </c>
      <c r="C1110" s="43" t="s">
        <v>282</v>
      </c>
      <c r="D1110" s="102">
        <v>100</v>
      </c>
      <c r="E1110" s="45">
        <f>'VẬT LIỆU'!D57</f>
        <v>200</v>
      </c>
      <c r="F1110" s="48">
        <f>E1110*D1110</f>
        <v>20000</v>
      </c>
      <c r="G1110" s="56"/>
      <c r="H1110" s="56"/>
    </row>
    <row r="1111" spans="1:8" x14ac:dyDescent="0.3">
      <c r="A1111" s="30">
        <v>2</v>
      </c>
      <c r="B1111" s="46" t="s">
        <v>287</v>
      </c>
      <c r="C1111" s="43" t="s">
        <v>30</v>
      </c>
      <c r="D1111" s="102">
        <v>4</v>
      </c>
      <c r="E1111" s="45">
        <f>'VẬT LIỆU'!D49</f>
        <v>2000</v>
      </c>
      <c r="F1111" s="48">
        <f t="shared" ref="F1111:F1129" si="71">E1111*D1111</f>
        <v>8000</v>
      </c>
      <c r="G1111" s="56"/>
      <c r="H1111" s="56"/>
    </row>
    <row r="1112" spans="1:8" x14ac:dyDescent="0.3">
      <c r="A1112" s="30">
        <v>3</v>
      </c>
      <c r="B1112" s="46" t="s">
        <v>288</v>
      </c>
      <c r="C1112" s="43" t="s">
        <v>120</v>
      </c>
      <c r="D1112" s="102">
        <v>4</v>
      </c>
      <c r="E1112" s="45">
        <f>'VẬT LIỆU'!D60</f>
        <v>2800</v>
      </c>
      <c r="F1112" s="48">
        <f t="shared" si="71"/>
        <v>11200</v>
      </c>
      <c r="G1112" s="56"/>
      <c r="H1112" s="56"/>
    </row>
    <row r="1113" spans="1:8" x14ac:dyDescent="0.3">
      <c r="A1113" s="30">
        <v>4</v>
      </c>
      <c r="B1113" s="44" t="s">
        <v>51</v>
      </c>
      <c r="C1113" s="35" t="s">
        <v>52</v>
      </c>
      <c r="D1113" s="102">
        <v>0.2</v>
      </c>
      <c r="E1113" s="45">
        <f>'VẬT LIỆU'!D7</f>
        <v>40000</v>
      </c>
      <c r="F1113" s="48">
        <f t="shared" si="71"/>
        <v>8000</v>
      </c>
      <c r="G1113" s="56"/>
      <c r="H1113" s="56"/>
    </row>
    <row r="1114" spans="1:8" x14ac:dyDescent="0.3">
      <c r="A1114" s="30">
        <v>5</v>
      </c>
      <c r="B1114" s="44" t="s">
        <v>39</v>
      </c>
      <c r="C1114" s="35" t="s">
        <v>5</v>
      </c>
      <c r="D1114" s="102">
        <v>0.15</v>
      </c>
      <c r="E1114" s="45">
        <f>'VẬT LIỆU'!D8</f>
        <v>90000</v>
      </c>
      <c r="F1114" s="48">
        <f t="shared" si="71"/>
        <v>13500</v>
      </c>
      <c r="G1114" s="56"/>
      <c r="H1114" s="56"/>
    </row>
    <row r="1115" spans="1:8" x14ac:dyDescent="0.3">
      <c r="A1115" s="30">
        <v>6</v>
      </c>
      <c r="B1115" s="44" t="s">
        <v>53</v>
      </c>
      <c r="C1115" s="35" t="s">
        <v>6</v>
      </c>
      <c r="D1115" s="102">
        <v>0.5</v>
      </c>
      <c r="E1115" s="45">
        <f>'VẬT LIỆU'!D9</f>
        <v>800000</v>
      </c>
      <c r="F1115" s="48">
        <f t="shared" si="71"/>
        <v>400000</v>
      </c>
      <c r="G1115" s="56"/>
      <c r="H1115" s="56"/>
    </row>
    <row r="1116" spans="1:8" x14ac:dyDescent="0.3">
      <c r="A1116" s="30">
        <v>7</v>
      </c>
      <c r="B1116" s="44" t="s">
        <v>289</v>
      </c>
      <c r="C1116" s="35" t="s">
        <v>6</v>
      </c>
      <c r="D1116" s="102">
        <v>0.1</v>
      </c>
      <c r="E1116" s="45">
        <f>'VẬT LIỆU'!D61</f>
        <v>6000</v>
      </c>
      <c r="F1116" s="48">
        <f t="shared" si="71"/>
        <v>600</v>
      </c>
      <c r="G1116" s="56"/>
      <c r="H1116" s="56"/>
    </row>
    <row r="1117" spans="1:8" x14ac:dyDescent="0.3">
      <c r="A1117" s="30">
        <v>8</v>
      </c>
      <c r="B1117" s="44" t="s">
        <v>55</v>
      </c>
      <c r="C1117" s="35" t="s">
        <v>6</v>
      </c>
      <c r="D1117" s="102">
        <v>0.1</v>
      </c>
      <c r="E1117" s="45">
        <f>'VẬT LIỆU'!D11</f>
        <v>120000</v>
      </c>
      <c r="F1117" s="48">
        <f t="shared" si="71"/>
        <v>12000</v>
      </c>
      <c r="G1117" s="56"/>
      <c r="H1117" s="56"/>
    </row>
    <row r="1118" spans="1:8" x14ac:dyDescent="0.3">
      <c r="A1118" s="30">
        <v>9</v>
      </c>
      <c r="B1118" s="44" t="s">
        <v>304</v>
      </c>
      <c r="C1118" s="35" t="s">
        <v>30</v>
      </c>
      <c r="D1118" s="102">
        <v>1</v>
      </c>
      <c r="E1118" s="45">
        <f>'VẬT LIỆU'!D65</f>
        <v>60000</v>
      </c>
      <c r="F1118" s="48">
        <f t="shared" si="71"/>
        <v>60000</v>
      </c>
      <c r="G1118" s="56"/>
      <c r="H1118" s="56"/>
    </row>
    <row r="1119" spans="1:8" x14ac:dyDescent="0.3">
      <c r="A1119" s="30">
        <v>10</v>
      </c>
      <c r="B1119" s="44" t="s">
        <v>305</v>
      </c>
      <c r="C1119" s="35" t="s">
        <v>30</v>
      </c>
      <c r="D1119" s="102">
        <v>1</v>
      </c>
      <c r="E1119" s="45">
        <f>'VẬT LIỆU'!D66</f>
        <v>50000</v>
      </c>
      <c r="F1119" s="48">
        <f t="shared" si="71"/>
        <v>50000</v>
      </c>
      <c r="G1119" s="56"/>
      <c r="H1119" s="56"/>
    </row>
    <row r="1120" spans="1:8" x14ac:dyDescent="0.3">
      <c r="A1120" s="30">
        <v>11</v>
      </c>
      <c r="B1120" s="44" t="s">
        <v>291</v>
      </c>
      <c r="C1120" s="35" t="s">
        <v>30</v>
      </c>
      <c r="D1120" s="102">
        <v>1</v>
      </c>
      <c r="E1120" s="45">
        <f>'VẬT LIỆU'!D62</f>
        <v>39000</v>
      </c>
      <c r="F1120" s="48">
        <f t="shared" si="71"/>
        <v>39000</v>
      </c>
      <c r="G1120" s="56"/>
      <c r="H1120" s="56"/>
    </row>
    <row r="1121" spans="1:8" x14ac:dyDescent="0.3">
      <c r="A1121" s="30">
        <v>12</v>
      </c>
      <c r="B1121" s="44" t="s">
        <v>292</v>
      </c>
      <c r="C1121" s="35" t="s">
        <v>6</v>
      </c>
      <c r="D1121" s="102">
        <v>0.2</v>
      </c>
      <c r="E1121" s="45">
        <f>'VẬT LIỆU'!D26</f>
        <v>32000</v>
      </c>
      <c r="F1121" s="48">
        <f t="shared" si="71"/>
        <v>6400</v>
      </c>
      <c r="G1121" s="56"/>
      <c r="H1121" s="56"/>
    </row>
    <row r="1122" spans="1:8" x14ac:dyDescent="0.3">
      <c r="A1122" s="30">
        <v>13</v>
      </c>
      <c r="B1122" s="44" t="s">
        <v>306</v>
      </c>
      <c r="C1122" s="35" t="s">
        <v>307</v>
      </c>
      <c r="D1122" s="102">
        <v>4</v>
      </c>
      <c r="E1122" s="45">
        <f>'VẬT LIỆU'!D67</f>
        <v>4500</v>
      </c>
      <c r="F1122" s="48">
        <f t="shared" si="71"/>
        <v>18000</v>
      </c>
      <c r="G1122" s="56"/>
      <c r="H1122" s="56"/>
    </row>
    <row r="1123" spans="1:8" x14ac:dyDescent="0.3">
      <c r="A1123" s="30">
        <v>14</v>
      </c>
      <c r="B1123" s="44" t="s">
        <v>308</v>
      </c>
      <c r="C1123" s="35" t="s">
        <v>307</v>
      </c>
      <c r="D1123" s="102">
        <v>4</v>
      </c>
      <c r="E1123" s="45">
        <f>'VẬT LIỆU'!D68</f>
        <v>19000</v>
      </c>
      <c r="F1123" s="48">
        <f t="shared" si="71"/>
        <v>76000</v>
      </c>
      <c r="G1123" s="56"/>
      <c r="H1123" s="56"/>
    </row>
    <row r="1124" spans="1:8" x14ac:dyDescent="0.3">
      <c r="A1124" s="30">
        <v>15</v>
      </c>
      <c r="B1124" s="44" t="s">
        <v>336</v>
      </c>
      <c r="C1124" s="35" t="s">
        <v>307</v>
      </c>
      <c r="D1124" s="102">
        <v>4</v>
      </c>
      <c r="E1124" s="45">
        <f>'VẬT LIỆU'!D72</f>
        <v>16000</v>
      </c>
      <c r="F1124" s="48">
        <f t="shared" si="71"/>
        <v>64000</v>
      </c>
      <c r="G1124" s="56"/>
      <c r="H1124" s="56"/>
    </row>
    <row r="1125" spans="1:8" x14ac:dyDescent="0.3">
      <c r="A1125" s="30">
        <v>16</v>
      </c>
      <c r="B1125" s="44" t="s">
        <v>337</v>
      </c>
      <c r="C1125" s="35" t="s">
        <v>30</v>
      </c>
      <c r="D1125" s="102">
        <v>0.1</v>
      </c>
      <c r="E1125" s="45">
        <f>'VẬT LIỆU'!D73</f>
        <v>1300000</v>
      </c>
      <c r="F1125" s="48">
        <f t="shared" si="71"/>
        <v>130000</v>
      </c>
      <c r="G1125" s="56"/>
      <c r="H1125" s="56"/>
    </row>
    <row r="1126" spans="1:8" x14ac:dyDescent="0.3">
      <c r="A1126" s="30">
        <v>17</v>
      </c>
      <c r="B1126" s="46" t="s">
        <v>311</v>
      </c>
      <c r="C1126" s="43" t="s">
        <v>30</v>
      </c>
      <c r="D1126" s="102">
        <v>0.1</v>
      </c>
      <c r="E1126" s="45">
        <f>'VẬT LIỆU'!D71</f>
        <v>35000</v>
      </c>
      <c r="F1126" s="48">
        <f t="shared" si="71"/>
        <v>3500</v>
      </c>
      <c r="G1126" s="56"/>
      <c r="H1126" s="56"/>
    </row>
    <row r="1127" spans="1:8" x14ac:dyDescent="0.3">
      <c r="A1127" s="30">
        <v>18</v>
      </c>
      <c r="B1127" s="46" t="s">
        <v>293</v>
      </c>
      <c r="C1127" s="43" t="s">
        <v>120</v>
      </c>
      <c r="D1127" s="102">
        <v>0.04</v>
      </c>
      <c r="E1127" s="45">
        <f>'VẬT LIỆU'!D74</f>
        <v>40000</v>
      </c>
      <c r="F1127" s="48">
        <f t="shared" si="71"/>
        <v>1600</v>
      </c>
      <c r="G1127" s="56"/>
      <c r="H1127" s="56"/>
    </row>
    <row r="1128" spans="1:8" ht="32.25" x14ac:dyDescent="0.3">
      <c r="A1128" s="30">
        <v>19</v>
      </c>
      <c r="B1128" s="90" t="s">
        <v>338</v>
      </c>
      <c r="C1128" s="43" t="s">
        <v>237</v>
      </c>
      <c r="D1128" s="102">
        <v>4</v>
      </c>
      <c r="E1128" s="45">
        <f>'VẬT LIỆU'!D70</f>
        <v>30000</v>
      </c>
      <c r="F1128" s="48">
        <f t="shared" si="71"/>
        <v>120000</v>
      </c>
      <c r="G1128" s="56"/>
      <c r="H1128" s="56"/>
    </row>
    <row r="1129" spans="1:8" x14ac:dyDescent="0.3">
      <c r="A1129" s="30">
        <v>20</v>
      </c>
      <c r="B1129" s="44" t="s">
        <v>309</v>
      </c>
      <c r="C1129" s="35" t="s">
        <v>5</v>
      </c>
      <c r="D1129" s="102">
        <v>2</v>
      </c>
      <c r="E1129" s="45">
        <f>'VẬT LIỆU'!D69</f>
        <v>15000</v>
      </c>
      <c r="F1129" s="48">
        <f t="shared" si="71"/>
        <v>30000</v>
      </c>
      <c r="G1129" s="56"/>
      <c r="H1129" s="56"/>
    </row>
    <row r="1130" spans="1:8" x14ac:dyDescent="0.3">
      <c r="A1130" s="145" t="s">
        <v>80</v>
      </c>
      <c r="B1130" s="145"/>
      <c r="C1130" s="145"/>
      <c r="D1130" s="145"/>
      <c r="E1130" s="145"/>
      <c r="F1130" s="55">
        <f>SUM(F1110:F1129)</f>
        <v>1071800</v>
      </c>
      <c r="G1130" s="56"/>
      <c r="H1130" s="56"/>
    </row>
    <row r="1131" spans="1:8" x14ac:dyDescent="0.3">
      <c r="A1131" s="146" t="s">
        <v>81</v>
      </c>
      <c r="B1131" s="146"/>
      <c r="C1131" s="146"/>
      <c r="D1131" s="146"/>
      <c r="E1131" s="146"/>
      <c r="F1131" s="146"/>
      <c r="G1131" s="146"/>
      <c r="H1131" s="47">
        <f>H1084*0.15</f>
        <v>383505.69624999998</v>
      </c>
    </row>
    <row r="1132" spans="1:8" x14ac:dyDescent="0.3">
      <c r="A1132" s="146" t="s">
        <v>82</v>
      </c>
      <c r="B1132" s="146"/>
      <c r="C1132" s="146"/>
      <c r="D1132" s="146"/>
      <c r="E1132" s="146"/>
      <c r="F1132" s="146"/>
      <c r="G1132" s="146"/>
      <c r="H1132" s="47">
        <f>H1084+H1131</f>
        <v>2940210.3379166666</v>
      </c>
    </row>
    <row r="1134" spans="1:8" x14ac:dyDescent="0.3">
      <c r="A1134" s="64">
        <v>2</v>
      </c>
      <c r="B1134" s="161" t="s">
        <v>314</v>
      </c>
      <c r="C1134" s="162"/>
      <c r="D1134" s="162"/>
      <c r="E1134" s="162"/>
      <c r="F1134" s="162"/>
      <c r="G1134" s="162"/>
      <c r="H1134" s="163"/>
    </row>
    <row r="1135" spans="1:8" x14ac:dyDescent="0.3">
      <c r="A1135" s="164" t="s">
        <v>327</v>
      </c>
      <c r="B1135" s="165"/>
      <c r="C1135" s="165"/>
      <c r="D1135" s="165"/>
      <c r="E1135" s="165"/>
      <c r="F1135" s="165"/>
      <c r="G1135" s="165"/>
      <c r="H1135" s="166"/>
    </row>
    <row r="1136" spans="1:8" x14ac:dyDescent="0.3">
      <c r="A1136" s="146" t="s">
        <v>60</v>
      </c>
      <c r="B1136" s="146"/>
      <c r="C1136" s="146"/>
      <c r="D1136" s="146"/>
      <c r="E1136" s="146"/>
      <c r="F1136" s="146"/>
      <c r="G1136" s="146"/>
      <c r="H1136" s="47">
        <f>H1146+G1158+F1181</f>
        <v>1194225.1625000001</v>
      </c>
    </row>
    <row r="1137" spans="1:8" x14ac:dyDescent="0.3">
      <c r="A1137" s="147" t="s">
        <v>61</v>
      </c>
      <c r="B1137" s="148"/>
      <c r="C1137" s="148"/>
      <c r="D1137" s="148"/>
      <c r="E1137" s="148"/>
      <c r="F1137" s="148"/>
      <c r="G1137" s="148"/>
      <c r="H1137" s="149"/>
    </row>
    <row r="1138" spans="1:8" x14ac:dyDescent="0.3">
      <c r="A1138" s="150" t="s">
        <v>62</v>
      </c>
      <c r="B1138" s="151"/>
      <c r="C1138" s="151"/>
      <c r="D1138" s="151"/>
      <c r="E1138" s="151"/>
      <c r="F1138" s="151"/>
      <c r="G1138" s="151"/>
      <c r="H1138" s="152"/>
    </row>
    <row r="1139" spans="1:8" x14ac:dyDescent="0.3">
      <c r="A1139" s="153" t="s">
        <v>0</v>
      </c>
      <c r="B1139" s="154" t="s">
        <v>88</v>
      </c>
      <c r="C1139" s="153" t="s">
        <v>63</v>
      </c>
      <c r="D1139" s="153"/>
      <c r="E1139" s="153"/>
      <c r="F1139" s="153"/>
      <c r="G1139" s="49"/>
      <c r="H1139" s="49"/>
    </row>
    <row r="1140" spans="1:8" ht="31.5" x14ac:dyDescent="0.3">
      <c r="A1140" s="153"/>
      <c r="B1140" s="153"/>
      <c r="C1140" s="87" t="s">
        <v>87</v>
      </c>
      <c r="D1140" s="86" t="s">
        <v>85</v>
      </c>
      <c r="E1140" s="86" t="s">
        <v>84</v>
      </c>
      <c r="F1140" s="87" t="s">
        <v>86</v>
      </c>
      <c r="G1140" s="57" t="s">
        <v>83</v>
      </c>
      <c r="H1140" s="49" t="s">
        <v>64</v>
      </c>
    </row>
    <row r="1141" spans="1:8" ht="47.25" x14ac:dyDescent="0.3">
      <c r="A1141" s="85">
        <v>1</v>
      </c>
      <c r="B1141" s="52" t="s">
        <v>328</v>
      </c>
      <c r="C1141" s="30">
        <v>2</v>
      </c>
      <c r="D1141" s="58" t="s">
        <v>275</v>
      </c>
      <c r="E1141" s="53" t="s">
        <v>268</v>
      </c>
      <c r="F1141" s="30">
        <v>0.125</v>
      </c>
      <c r="G1141" s="54">
        <f>'NHÂN CÔNG'!G5</f>
        <v>260091</v>
      </c>
      <c r="H1141" s="54">
        <f>C1141*F1141*G1141</f>
        <v>65022.75</v>
      </c>
    </row>
    <row r="1142" spans="1:8" ht="47.25" x14ac:dyDescent="0.3">
      <c r="A1142" s="85">
        <v>2</v>
      </c>
      <c r="B1142" s="52" t="s">
        <v>329</v>
      </c>
      <c r="C1142" s="30">
        <v>3</v>
      </c>
      <c r="D1142" s="58" t="s">
        <v>275</v>
      </c>
      <c r="E1142" s="53" t="s">
        <v>268</v>
      </c>
      <c r="F1142" s="30">
        <v>0.125</v>
      </c>
      <c r="G1142" s="54">
        <f>'NHÂN CÔNG'!G5</f>
        <v>260091</v>
      </c>
      <c r="H1142" s="54">
        <f t="shared" ref="H1142:H1144" si="72">C1142*F1142*G1142</f>
        <v>97534.125</v>
      </c>
    </row>
    <row r="1143" spans="1:8" ht="47.25" x14ac:dyDescent="0.3">
      <c r="A1143" s="85">
        <v>3</v>
      </c>
      <c r="B1143" s="53" t="s">
        <v>330</v>
      </c>
      <c r="C1143" s="30">
        <v>2</v>
      </c>
      <c r="D1143" s="58" t="s">
        <v>275</v>
      </c>
      <c r="E1143" s="53" t="s">
        <v>268</v>
      </c>
      <c r="F1143" s="30">
        <v>0.25</v>
      </c>
      <c r="G1143" s="54">
        <f>'NHÂN CÔNG'!G5</f>
        <v>260091</v>
      </c>
      <c r="H1143" s="54">
        <f t="shared" si="72"/>
        <v>130045.5</v>
      </c>
    </row>
    <row r="1144" spans="1:8" ht="47.25" x14ac:dyDescent="0.3">
      <c r="A1144" s="85">
        <v>4</v>
      </c>
      <c r="B1144" s="53" t="s">
        <v>331</v>
      </c>
      <c r="C1144" s="30">
        <v>2</v>
      </c>
      <c r="D1144" s="58" t="s">
        <v>275</v>
      </c>
      <c r="E1144" s="53" t="s">
        <v>268</v>
      </c>
      <c r="F1144" s="30">
        <v>0.25</v>
      </c>
      <c r="G1144" s="54">
        <f>'NHÂN CÔNG'!G5</f>
        <v>260091</v>
      </c>
      <c r="H1144" s="54">
        <f t="shared" si="72"/>
        <v>130045.5</v>
      </c>
    </row>
    <row r="1145" spans="1:8" x14ac:dyDescent="0.3">
      <c r="A1145" s="155" t="s">
        <v>68</v>
      </c>
      <c r="B1145" s="156"/>
      <c r="C1145" s="156"/>
      <c r="D1145" s="156"/>
      <c r="E1145" s="156"/>
      <c r="F1145" s="156"/>
      <c r="G1145" s="157"/>
      <c r="H1145" s="54">
        <f>SUM(H1141:H1144)*0.1</f>
        <v>42264.787500000006</v>
      </c>
    </row>
    <row r="1146" spans="1:8" x14ac:dyDescent="0.3">
      <c r="A1146" s="158" t="s">
        <v>69</v>
      </c>
      <c r="B1146" s="158"/>
      <c r="C1146" s="158"/>
      <c r="D1146" s="158"/>
      <c r="E1146" s="158"/>
      <c r="F1146" s="158"/>
      <c r="G1146" s="159"/>
      <c r="H1146" s="55">
        <f>SUM(H1141:H1145)</f>
        <v>464912.66249999998</v>
      </c>
    </row>
    <row r="1147" spans="1:8" x14ac:dyDescent="0.3">
      <c r="A1147" s="144" t="s">
        <v>70</v>
      </c>
      <c r="B1147" s="144"/>
      <c r="C1147" s="144"/>
      <c r="D1147" s="144"/>
      <c r="E1147" s="144"/>
      <c r="F1147" s="144"/>
      <c r="G1147" s="144"/>
      <c r="H1147" s="160"/>
    </row>
    <row r="1148" spans="1:8" ht="47.25" x14ac:dyDescent="0.3">
      <c r="A1148" s="86" t="s">
        <v>0</v>
      </c>
      <c r="B1148" s="86" t="s">
        <v>71</v>
      </c>
      <c r="C1148" s="87" t="s">
        <v>72</v>
      </c>
      <c r="D1148" s="86" t="s">
        <v>32</v>
      </c>
      <c r="E1148" s="86" t="s">
        <v>73</v>
      </c>
      <c r="F1148" s="57" t="s">
        <v>20</v>
      </c>
      <c r="G1148" s="49" t="s">
        <v>64</v>
      </c>
      <c r="H1148" s="56"/>
    </row>
    <row r="1149" spans="1:8" ht="31.5" x14ac:dyDescent="0.3">
      <c r="A1149" s="30">
        <v>1</v>
      </c>
      <c r="B1149" s="95" t="s">
        <v>339</v>
      </c>
      <c r="C1149" s="53" t="s">
        <v>74</v>
      </c>
      <c r="D1149" s="30" t="s">
        <v>75</v>
      </c>
      <c r="E1149" s="30">
        <v>0.125</v>
      </c>
      <c r="F1149" s="54">
        <f>'THIẾT BỊ'!F59</f>
        <v>1775000</v>
      </c>
      <c r="G1149" s="54">
        <f t="shared" ref="G1149:G1157" si="73">F1149*E1149</f>
        <v>221875</v>
      </c>
      <c r="H1149" s="56"/>
    </row>
    <row r="1150" spans="1:8" ht="31.5" x14ac:dyDescent="0.3">
      <c r="A1150" s="30">
        <v>2</v>
      </c>
      <c r="B1150" s="52" t="s">
        <v>46</v>
      </c>
      <c r="C1150" s="53" t="s">
        <v>74</v>
      </c>
      <c r="D1150" s="30" t="s">
        <v>38</v>
      </c>
      <c r="E1150" s="30">
        <v>0.75</v>
      </c>
      <c r="F1150" s="54">
        <f>'THIẾT BỊ'!F7</f>
        <v>4750</v>
      </c>
      <c r="G1150" s="54">
        <f t="shared" si="73"/>
        <v>3562.5</v>
      </c>
      <c r="H1150" s="56"/>
    </row>
    <row r="1151" spans="1:8" ht="31.5" x14ac:dyDescent="0.3">
      <c r="A1151" s="30">
        <v>3</v>
      </c>
      <c r="B1151" s="52" t="s">
        <v>3</v>
      </c>
      <c r="C1151" s="53" t="s">
        <v>74</v>
      </c>
      <c r="D1151" s="30" t="s">
        <v>38</v>
      </c>
      <c r="E1151" s="30">
        <v>0.125</v>
      </c>
      <c r="F1151" s="54">
        <f>'THIẾT BỊ'!F8</f>
        <v>12000</v>
      </c>
      <c r="G1151" s="54">
        <f t="shared" si="73"/>
        <v>1500</v>
      </c>
      <c r="H1151" s="56"/>
    </row>
    <row r="1152" spans="1:8" ht="47.25" x14ac:dyDescent="0.3">
      <c r="A1152" s="30">
        <v>4</v>
      </c>
      <c r="B1152" s="52" t="s">
        <v>47</v>
      </c>
      <c r="C1152" s="53" t="s">
        <v>76</v>
      </c>
      <c r="D1152" s="30" t="s">
        <v>38</v>
      </c>
      <c r="E1152" s="30">
        <v>0.125</v>
      </c>
      <c r="F1152" s="54">
        <f>'THIẾT BỊ'!F9</f>
        <v>8000</v>
      </c>
      <c r="G1152" s="54">
        <f t="shared" si="73"/>
        <v>1000</v>
      </c>
      <c r="H1152" s="56"/>
    </row>
    <row r="1153" spans="1:8" ht="31.5" x14ac:dyDescent="0.3">
      <c r="A1153" s="30">
        <v>5</v>
      </c>
      <c r="B1153" s="52" t="s">
        <v>48</v>
      </c>
      <c r="C1153" s="53" t="s">
        <v>74</v>
      </c>
      <c r="D1153" s="30" t="s">
        <v>38</v>
      </c>
      <c r="E1153" s="30">
        <v>0.125</v>
      </c>
      <c r="F1153" s="54">
        <f>'THIẾT BỊ'!F10</f>
        <v>72000</v>
      </c>
      <c r="G1153" s="54">
        <f t="shared" si="73"/>
        <v>9000</v>
      </c>
      <c r="H1153" s="56"/>
    </row>
    <row r="1154" spans="1:8" ht="31.5" x14ac:dyDescent="0.3">
      <c r="A1154" s="30">
        <v>6</v>
      </c>
      <c r="B1154" s="52" t="s">
        <v>277</v>
      </c>
      <c r="C1154" s="53" t="s">
        <v>74</v>
      </c>
      <c r="D1154" s="30" t="s">
        <v>38</v>
      </c>
      <c r="E1154" s="30">
        <v>0.125</v>
      </c>
      <c r="F1154" s="54">
        <f>'THIẾT BỊ'!F51</f>
        <v>2200</v>
      </c>
      <c r="G1154" s="54">
        <f t="shared" si="73"/>
        <v>275</v>
      </c>
      <c r="H1154" s="56"/>
    </row>
    <row r="1155" spans="1:8" ht="31.5" x14ac:dyDescent="0.3">
      <c r="A1155" s="30">
        <v>7</v>
      </c>
      <c r="B1155" s="52" t="s">
        <v>278</v>
      </c>
      <c r="C1155" s="53" t="s">
        <v>74</v>
      </c>
      <c r="D1155" s="30" t="s">
        <v>38</v>
      </c>
      <c r="E1155" s="30">
        <v>0.75</v>
      </c>
      <c r="F1155" s="54">
        <f>'THIẾT BỊ'!F52</f>
        <v>666.66666666666663</v>
      </c>
      <c r="G1155" s="54">
        <f t="shared" si="73"/>
        <v>500</v>
      </c>
      <c r="H1155" s="56"/>
    </row>
    <row r="1156" spans="1:8" ht="31.5" x14ac:dyDescent="0.3">
      <c r="A1156" s="30">
        <v>8</v>
      </c>
      <c r="B1156" s="52" t="s">
        <v>279</v>
      </c>
      <c r="C1156" s="53" t="s">
        <v>74</v>
      </c>
      <c r="D1156" s="30" t="s">
        <v>38</v>
      </c>
      <c r="E1156" s="30">
        <v>0.75</v>
      </c>
      <c r="F1156" s="54">
        <f>'THIẾT BỊ'!F53</f>
        <v>666.66666666666663</v>
      </c>
      <c r="G1156" s="54">
        <f t="shared" si="73"/>
        <v>500</v>
      </c>
      <c r="H1156" s="56"/>
    </row>
    <row r="1157" spans="1:8" ht="31.5" x14ac:dyDescent="0.3">
      <c r="A1157" s="30">
        <v>9</v>
      </c>
      <c r="B1157" s="52" t="s">
        <v>280</v>
      </c>
      <c r="C1157" s="53" t="s">
        <v>74</v>
      </c>
      <c r="D1157" s="30" t="s">
        <v>38</v>
      </c>
      <c r="E1157" s="30">
        <v>0.75</v>
      </c>
      <c r="F1157" s="54">
        <f>'THIẾT BỊ'!F54</f>
        <v>800</v>
      </c>
      <c r="G1157" s="54">
        <f t="shared" si="73"/>
        <v>600</v>
      </c>
      <c r="H1157" s="56"/>
    </row>
    <row r="1158" spans="1:8" x14ac:dyDescent="0.3">
      <c r="A1158" s="141" t="s">
        <v>77</v>
      </c>
      <c r="B1158" s="142"/>
      <c r="C1158" s="142"/>
      <c r="D1158" s="142"/>
      <c r="E1158" s="142"/>
      <c r="F1158" s="143"/>
      <c r="G1158" s="55">
        <f>SUM(G1149:G1157)</f>
        <v>238812.5</v>
      </c>
      <c r="H1158" s="56"/>
    </row>
    <row r="1159" spans="1:8" x14ac:dyDescent="0.3">
      <c r="A1159" s="144" t="s">
        <v>78</v>
      </c>
      <c r="B1159" s="144"/>
      <c r="C1159" s="144"/>
      <c r="D1159" s="144"/>
      <c r="E1159" s="144"/>
      <c r="F1159" s="144"/>
      <c r="G1159" s="56"/>
      <c r="H1159" s="56"/>
    </row>
    <row r="1160" spans="1:8" x14ac:dyDescent="0.3">
      <c r="A1160" s="86" t="s">
        <v>0</v>
      </c>
      <c r="B1160" s="66" t="s">
        <v>79</v>
      </c>
      <c r="C1160" s="66" t="s">
        <v>32</v>
      </c>
      <c r="D1160" s="66" t="s">
        <v>73</v>
      </c>
      <c r="E1160" s="66" t="s">
        <v>16</v>
      </c>
      <c r="F1160" s="67" t="s">
        <v>64</v>
      </c>
      <c r="G1160" s="56"/>
      <c r="H1160" s="56"/>
    </row>
    <row r="1161" spans="1:8" x14ac:dyDescent="0.3">
      <c r="A1161" s="30">
        <v>1</v>
      </c>
      <c r="B1161" s="46" t="s">
        <v>281</v>
      </c>
      <c r="C1161" s="43" t="s">
        <v>282</v>
      </c>
      <c r="D1161" s="102">
        <v>50</v>
      </c>
      <c r="E1161" s="45">
        <f>'VẬT LIỆU'!D57</f>
        <v>200</v>
      </c>
      <c r="F1161" s="48">
        <f>E1161*D1161</f>
        <v>10000</v>
      </c>
      <c r="G1161" s="56"/>
      <c r="H1161" s="56"/>
    </row>
    <row r="1162" spans="1:8" x14ac:dyDescent="0.3">
      <c r="A1162" s="30">
        <v>2</v>
      </c>
      <c r="B1162" s="46" t="s">
        <v>287</v>
      </c>
      <c r="C1162" s="43" t="s">
        <v>30</v>
      </c>
      <c r="D1162" s="102">
        <v>3</v>
      </c>
      <c r="E1162" s="45">
        <f>'VẬT LIỆU'!D49</f>
        <v>2000</v>
      </c>
      <c r="F1162" s="48">
        <f t="shared" ref="F1162:F1180" si="74">E1162*D1162</f>
        <v>6000</v>
      </c>
      <c r="G1162" s="56"/>
      <c r="H1162" s="56"/>
    </row>
    <row r="1163" spans="1:8" x14ac:dyDescent="0.3">
      <c r="A1163" s="30">
        <v>3</v>
      </c>
      <c r="B1163" s="46" t="s">
        <v>288</v>
      </c>
      <c r="C1163" s="43" t="s">
        <v>120</v>
      </c>
      <c r="D1163" s="102">
        <v>3</v>
      </c>
      <c r="E1163" s="45">
        <f>'VẬT LIỆU'!D60</f>
        <v>2800</v>
      </c>
      <c r="F1163" s="48">
        <f t="shared" si="74"/>
        <v>8400</v>
      </c>
      <c r="G1163" s="56"/>
      <c r="H1163" s="56"/>
    </row>
    <row r="1164" spans="1:8" x14ac:dyDescent="0.3">
      <c r="A1164" s="30">
        <v>4</v>
      </c>
      <c r="B1164" s="44" t="s">
        <v>51</v>
      </c>
      <c r="C1164" s="35" t="s">
        <v>52</v>
      </c>
      <c r="D1164" s="102">
        <v>0.1</v>
      </c>
      <c r="E1164" s="45">
        <f>'VẬT LIỆU'!D7</f>
        <v>40000</v>
      </c>
      <c r="F1164" s="48">
        <f t="shared" si="74"/>
        <v>4000</v>
      </c>
      <c r="G1164" s="56"/>
      <c r="H1164" s="56"/>
    </row>
    <row r="1165" spans="1:8" x14ac:dyDescent="0.3">
      <c r="A1165" s="30">
        <v>5</v>
      </c>
      <c r="B1165" s="44" t="s">
        <v>39</v>
      </c>
      <c r="C1165" s="35" t="s">
        <v>5</v>
      </c>
      <c r="D1165" s="102">
        <v>0.15</v>
      </c>
      <c r="E1165" s="45">
        <f>'VẬT LIỆU'!D8</f>
        <v>90000</v>
      </c>
      <c r="F1165" s="48">
        <f t="shared" si="74"/>
        <v>13500</v>
      </c>
      <c r="G1165" s="56"/>
      <c r="H1165" s="56"/>
    </row>
    <row r="1166" spans="1:8" x14ac:dyDescent="0.3">
      <c r="A1166" s="30">
        <v>6</v>
      </c>
      <c r="B1166" s="44" t="s">
        <v>53</v>
      </c>
      <c r="C1166" s="35" t="s">
        <v>6</v>
      </c>
      <c r="D1166" s="102">
        <v>0.05</v>
      </c>
      <c r="E1166" s="45">
        <f>'VẬT LIỆU'!D9</f>
        <v>800000</v>
      </c>
      <c r="F1166" s="48">
        <f t="shared" si="74"/>
        <v>40000</v>
      </c>
      <c r="G1166" s="56"/>
      <c r="H1166" s="56"/>
    </row>
    <row r="1167" spans="1:8" x14ac:dyDescent="0.3">
      <c r="A1167" s="30">
        <v>7</v>
      </c>
      <c r="B1167" s="44" t="s">
        <v>289</v>
      </c>
      <c r="C1167" s="35" t="s">
        <v>6</v>
      </c>
      <c r="D1167" s="102">
        <v>0.1</v>
      </c>
      <c r="E1167" s="45">
        <f>'VẬT LIỆU'!D61</f>
        <v>6000</v>
      </c>
      <c r="F1167" s="48">
        <f t="shared" si="74"/>
        <v>600</v>
      </c>
      <c r="G1167" s="56"/>
      <c r="H1167" s="56"/>
    </row>
    <row r="1168" spans="1:8" x14ac:dyDescent="0.3">
      <c r="A1168" s="30">
        <v>8</v>
      </c>
      <c r="B1168" s="44" t="s">
        <v>55</v>
      </c>
      <c r="C1168" s="35" t="s">
        <v>6</v>
      </c>
      <c r="D1168" s="102">
        <v>0.1</v>
      </c>
      <c r="E1168" s="45">
        <f>'VẬT LIỆU'!D11</f>
        <v>120000</v>
      </c>
      <c r="F1168" s="48">
        <f t="shared" si="74"/>
        <v>12000</v>
      </c>
      <c r="G1168" s="56"/>
      <c r="H1168" s="56"/>
    </row>
    <row r="1169" spans="1:8" x14ac:dyDescent="0.3">
      <c r="A1169" s="30">
        <v>9</v>
      </c>
      <c r="B1169" s="44" t="s">
        <v>304</v>
      </c>
      <c r="C1169" s="35" t="s">
        <v>30</v>
      </c>
      <c r="D1169" s="102">
        <v>1</v>
      </c>
      <c r="E1169" s="45">
        <f>'VẬT LIỆU'!D65</f>
        <v>60000</v>
      </c>
      <c r="F1169" s="48">
        <f t="shared" si="74"/>
        <v>60000</v>
      </c>
      <c r="G1169" s="56"/>
      <c r="H1169" s="56"/>
    </row>
    <row r="1170" spans="1:8" x14ac:dyDescent="0.3">
      <c r="A1170" s="30">
        <v>10</v>
      </c>
      <c r="B1170" s="44" t="s">
        <v>305</v>
      </c>
      <c r="C1170" s="35" t="s">
        <v>30</v>
      </c>
      <c r="D1170" s="102">
        <v>1</v>
      </c>
      <c r="E1170" s="45">
        <f>'VẬT LIỆU'!D66</f>
        <v>50000</v>
      </c>
      <c r="F1170" s="48">
        <f t="shared" si="74"/>
        <v>50000</v>
      </c>
      <c r="G1170" s="56"/>
      <c r="H1170" s="56"/>
    </row>
    <row r="1171" spans="1:8" x14ac:dyDescent="0.3">
      <c r="A1171" s="30">
        <v>11</v>
      </c>
      <c r="B1171" s="44" t="s">
        <v>291</v>
      </c>
      <c r="C1171" s="35" t="s">
        <v>30</v>
      </c>
      <c r="D1171" s="102">
        <v>1</v>
      </c>
      <c r="E1171" s="45">
        <f>'VẬT LIỆU'!D62</f>
        <v>39000</v>
      </c>
      <c r="F1171" s="48">
        <f t="shared" si="74"/>
        <v>39000</v>
      </c>
      <c r="G1171" s="56"/>
      <c r="H1171" s="56"/>
    </row>
    <row r="1172" spans="1:8" x14ac:dyDescent="0.3">
      <c r="A1172" s="30">
        <v>12</v>
      </c>
      <c r="B1172" s="44" t="s">
        <v>292</v>
      </c>
      <c r="C1172" s="35" t="s">
        <v>6</v>
      </c>
      <c r="D1172" s="102">
        <v>0.2</v>
      </c>
      <c r="E1172" s="45">
        <f>'VẬT LIỆU'!D26</f>
        <v>32000</v>
      </c>
      <c r="F1172" s="48">
        <f t="shared" si="74"/>
        <v>6400</v>
      </c>
      <c r="G1172" s="56"/>
      <c r="H1172" s="56"/>
    </row>
    <row r="1173" spans="1:8" x14ac:dyDescent="0.3">
      <c r="A1173" s="30">
        <v>13</v>
      </c>
      <c r="B1173" s="44" t="s">
        <v>306</v>
      </c>
      <c r="C1173" s="35" t="s">
        <v>307</v>
      </c>
      <c r="D1173" s="102">
        <v>2</v>
      </c>
      <c r="E1173" s="45">
        <f>'VẬT LIỆU'!D67</f>
        <v>4500</v>
      </c>
      <c r="F1173" s="48">
        <f t="shared" si="74"/>
        <v>9000</v>
      </c>
      <c r="G1173" s="56"/>
      <c r="H1173" s="56"/>
    </row>
    <row r="1174" spans="1:8" x14ac:dyDescent="0.3">
      <c r="A1174" s="30">
        <v>14</v>
      </c>
      <c r="B1174" s="44" t="s">
        <v>308</v>
      </c>
      <c r="C1174" s="35" t="s">
        <v>307</v>
      </c>
      <c r="D1174" s="102">
        <v>2</v>
      </c>
      <c r="E1174" s="45">
        <f>'VẬT LIỆU'!D68</f>
        <v>19000</v>
      </c>
      <c r="F1174" s="48">
        <f t="shared" si="74"/>
        <v>38000</v>
      </c>
      <c r="G1174" s="56"/>
      <c r="H1174" s="56"/>
    </row>
    <row r="1175" spans="1:8" x14ac:dyDescent="0.3">
      <c r="A1175" s="30">
        <v>15</v>
      </c>
      <c r="B1175" s="44" t="s">
        <v>336</v>
      </c>
      <c r="C1175" s="35" t="s">
        <v>307</v>
      </c>
      <c r="D1175" s="102">
        <v>2</v>
      </c>
      <c r="E1175" s="45">
        <f>'VẬT LIỆU'!D72</f>
        <v>16000</v>
      </c>
      <c r="F1175" s="48">
        <f t="shared" si="74"/>
        <v>32000</v>
      </c>
      <c r="G1175" s="56"/>
      <c r="H1175" s="56"/>
    </row>
    <row r="1176" spans="1:8" x14ac:dyDescent="0.3">
      <c r="A1176" s="30">
        <v>16</v>
      </c>
      <c r="B1176" s="44" t="s">
        <v>337</v>
      </c>
      <c r="C1176" s="35" t="s">
        <v>30</v>
      </c>
      <c r="D1176" s="102">
        <v>0.05</v>
      </c>
      <c r="E1176" s="45">
        <f>'VẬT LIỆU'!D73</f>
        <v>1300000</v>
      </c>
      <c r="F1176" s="48">
        <f t="shared" si="74"/>
        <v>65000</v>
      </c>
      <c r="G1176" s="56"/>
      <c r="H1176" s="56"/>
    </row>
    <row r="1177" spans="1:8" x14ac:dyDescent="0.3">
      <c r="A1177" s="30">
        <v>17</v>
      </c>
      <c r="B1177" s="46" t="s">
        <v>311</v>
      </c>
      <c r="C1177" s="43" t="s">
        <v>30</v>
      </c>
      <c r="D1177" s="102">
        <v>0.1</v>
      </c>
      <c r="E1177" s="45">
        <f>'VẬT LIỆU'!D71</f>
        <v>35000</v>
      </c>
      <c r="F1177" s="48">
        <f t="shared" si="74"/>
        <v>3500</v>
      </c>
      <c r="G1177" s="56"/>
      <c r="H1177" s="56"/>
    </row>
    <row r="1178" spans="1:8" x14ac:dyDescent="0.3">
      <c r="A1178" s="30">
        <v>18</v>
      </c>
      <c r="B1178" s="46" t="s">
        <v>293</v>
      </c>
      <c r="C1178" s="43" t="s">
        <v>120</v>
      </c>
      <c r="D1178" s="102">
        <v>0.04</v>
      </c>
      <c r="E1178" s="45">
        <f>'VẬT LIỆU'!D74</f>
        <v>40000</v>
      </c>
      <c r="F1178" s="48">
        <f t="shared" si="74"/>
        <v>1600</v>
      </c>
      <c r="G1178" s="56"/>
      <c r="H1178" s="56"/>
    </row>
    <row r="1179" spans="1:8" ht="32.25" x14ac:dyDescent="0.3">
      <c r="A1179" s="30">
        <v>19</v>
      </c>
      <c r="B1179" s="90" t="s">
        <v>338</v>
      </c>
      <c r="C1179" s="43" t="s">
        <v>237</v>
      </c>
      <c r="D1179" s="102">
        <v>3</v>
      </c>
      <c r="E1179" s="72">
        <f>'VẬT LIỆU'!D70</f>
        <v>30000</v>
      </c>
      <c r="F1179" s="54">
        <f t="shared" si="74"/>
        <v>90000</v>
      </c>
      <c r="G1179" s="56"/>
      <c r="H1179" s="56"/>
    </row>
    <row r="1180" spans="1:8" x14ac:dyDescent="0.3">
      <c r="A1180" s="30">
        <v>20</v>
      </c>
      <c r="B1180" s="44" t="s">
        <v>309</v>
      </c>
      <c r="C1180" s="35" t="s">
        <v>5</v>
      </c>
      <c r="D1180" s="102">
        <v>0.1</v>
      </c>
      <c r="E1180" s="72">
        <f>'VẬT LIỆU'!D69</f>
        <v>15000</v>
      </c>
      <c r="F1180" s="48">
        <f t="shared" si="74"/>
        <v>1500</v>
      </c>
      <c r="G1180" s="56"/>
      <c r="H1180" s="56"/>
    </row>
    <row r="1181" spans="1:8" x14ac:dyDescent="0.3">
      <c r="A1181" s="145" t="s">
        <v>80</v>
      </c>
      <c r="B1181" s="145"/>
      <c r="C1181" s="145"/>
      <c r="D1181" s="145"/>
      <c r="E1181" s="145"/>
      <c r="F1181" s="55">
        <f>SUM(F1161:F1180)</f>
        <v>490500</v>
      </c>
      <c r="G1181" s="56"/>
      <c r="H1181" s="56"/>
    </row>
    <row r="1182" spans="1:8" x14ac:dyDescent="0.3">
      <c r="A1182" s="146" t="s">
        <v>81</v>
      </c>
      <c r="B1182" s="146"/>
      <c r="C1182" s="146"/>
      <c r="D1182" s="146"/>
      <c r="E1182" s="146"/>
      <c r="F1182" s="146"/>
      <c r="G1182" s="146"/>
      <c r="H1182" s="47">
        <f>H1136*0.15</f>
        <v>179133.77437500001</v>
      </c>
    </row>
    <row r="1183" spans="1:8" x14ac:dyDescent="0.3">
      <c r="A1183" s="146" t="s">
        <v>82</v>
      </c>
      <c r="B1183" s="146"/>
      <c r="C1183" s="146"/>
      <c r="D1183" s="146"/>
      <c r="E1183" s="146"/>
      <c r="F1183" s="146"/>
      <c r="G1183" s="146"/>
      <c r="H1183" s="47">
        <f>H1136+H1182</f>
        <v>1373358.9368750001</v>
      </c>
    </row>
    <row r="1185" spans="1:8" x14ac:dyDescent="0.3">
      <c r="A1185" s="64">
        <v>3</v>
      </c>
      <c r="B1185" s="161" t="s">
        <v>315</v>
      </c>
      <c r="C1185" s="162"/>
      <c r="D1185" s="162"/>
      <c r="E1185" s="162"/>
      <c r="F1185" s="162"/>
      <c r="G1185" s="162"/>
      <c r="H1185" s="163"/>
    </row>
    <row r="1186" spans="1:8" x14ac:dyDescent="0.3">
      <c r="A1186" s="164" t="s">
        <v>327</v>
      </c>
      <c r="B1186" s="165"/>
      <c r="C1186" s="165"/>
      <c r="D1186" s="165"/>
      <c r="E1186" s="165"/>
      <c r="F1186" s="165"/>
      <c r="G1186" s="165"/>
      <c r="H1186" s="166"/>
    </row>
    <row r="1187" spans="1:8" x14ac:dyDescent="0.3">
      <c r="A1187" s="146" t="s">
        <v>60</v>
      </c>
      <c r="B1187" s="146"/>
      <c r="C1187" s="146"/>
      <c r="D1187" s="146"/>
      <c r="E1187" s="146"/>
      <c r="F1187" s="146"/>
      <c r="G1187" s="146"/>
      <c r="H1187" s="47">
        <f>H1197+G1209+F1232</f>
        <v>1194225.1625000001</v>
      </c>
    </row>
    <row r="1188" spans="1:8" x14ac:dyDescent="0.3">
      <c r="A1188" s="147" t="s">
        <v>61</v>
      </c>
      <c r="B1188" s="148"/>
      <c r="C1188" s="148"/>
      <c r="D1188" s="148"/>
      <c r="E1188" s="148"/>
      <c r="F1188" s="148"/>
      <c r="G1188" s="148"/>
      <c r="H1188" s="149"/>
    </row>
    <row r="1189" spans="1:8" x14ac:dyDescent="0.3">
      <c r="A1189" s="150" t="s">
        <v>62</v>
      </c>
      <c r="B1189" s="151"/>
      <c r="C1189" s="151"/>
      <c r="D1189" s="151"/>
      <c r="E1189" s="151"/>
      <c r="F1189" s="151"/>
      <c r="G1189" s="151"/>
      <c r="H1189" s="152"/>
    </row>
    <row r="1190" spans="1:8" x14ac:dyDescent="0.3">
      <c r="A1190" s="153" t="s">
        <v>0</v>
      </c>
      <c r="B1190" s="154" t="s">
        <v>88</v>
      </c>
      <c r="C1190" s="153" t="s">
        <v>63</v>
      </c>
      <c r="D1190" s="153"/>
      <c r="E1190" s="153"/>
      <c r="F1190" s="153"/>
      <c r="G1190" s="49"/>
      <c r="H1190" s="49"/>
    </row>
    <row r="1191" spans="1:8" ht="31.5" x14ac:dyDescent="0.3">
      <c r="A1191" s="153"/>
      <c r="B1191" s="153"/>
      <c r="C1191" s="87" t="s">
        <v>87</v>
      </c>
      <c r="D1191" s="86" t="s">
        <v>85</v>
      </c>
      <c r="E1191" s="86" t="s">
        <v>84</v>
      </c>
      <c r="F1191" s="87" t="s">
        <v>86</v>
      </c>
      <c r="G1191" s="57" t="s">
        <v>83</v>
      </c>
      <c r="H1191" s="49" t="s">
        <v>64</v>
      </c>
    </row>
    <row r="1192" spans="1:8" ht="47.25" x14ac:dyDescent="0.3">
      <c r="A1192" s="85">
        <v>1</v>
      </c>
      <c r="B1192" s="52" t="s">
        <v>328</v>
      </c>
      <c r="C1192" s="30">
        <v>2</v>
      </c>
      <c r="D1192" s="58" t="s">
        <v>275</v>
      </c>
      <c r="E1192" s="53" t="s">
        <v>268</v>
      </c>
      <c r="F1192" s="30">
        <v>0.125</v>
      </c>
      <c r="G1192" s="54">
        <f>'NHÂN CÔNG'!G5</f>
        <v>260091</v>
      </c>
      <c r="H1192" s="54">
        <f>C1192*F1192*G1192</f>
        <v>65022.75</v>
      </c>
    </row>
    <row r="1193" spans="1:8" ht="47.25" x14ac:dyDescent="0.3">
      <c r="A1193" s="85">
        <v>2</v>
      </c>
      <c r="B1193" s="52" t="s">
        <v>329</v>
      </c>
      <c r="C1193" s="30">
        <v>3</v>
      </c>
      <c r="D1193" s="58" t="s">
        <v>275</v>
      </c>
      <c r="E1193" s="53" t="s">
        <v>268</v>
      </c>
      <c r="F1193" s="30">
        <v>0.125</v>
      </c>
      <c r="G1193" s="54">
        <f>'NHÂN CÔNG'!G5</f>
        <v>260091</v>
      </c>
      <c r="H1193" s="54">
        <f t="shared" ref="H1193:H1195" si="75">C1193*F1193*G1193</f>
        <v>97534.125</v>
      </c>
    </row>
    <row r="1194" spans="1:8" ht="47.25" x14ac:dyDescent="0.3">
      <c r="A1194" s="85">
        <v>3</v>
      </c>
      <c r="B1194" s="53" t="s">
        <v>330</v>
      </c>
      <c r="C1194" s="30">
        <v>2</v>
      </c>
      <c r="D1194" s="58" t="s">
        <v>275</v>
      </c>
      <c r="E1194" s="53" t="s">
        <v>268</v>
      </c>
      <c r="F1194" s="30">
        <v>0.25</v>
      </c>
      <c r="G1194" s="54">
        <f>'NHÂN CÔNG'!G5</f>
        <v>260091</v>
      </c>
      <c r="H1194" s="54">
        <f t="shared" si="75"/>
        <v>130045.5</v>
      </c>
    </row>
    <row r="1195" spans="1:8" ht="47.25" x14ac:dyDescent="0.3">
      <c r="A1195" s="85">
        <v>4</v>
      </c>
      <c r="B1195" s="53" t="s">
        <v>331</v>
      </c>
      <c r="C1195" s="30">
        <v>2</v>
      </c>
      <c r="D1195" s="58" t="s">
        <v>275</v>
      </c>
      <c r="E1195" s="53" t="s">
        <v>268</v>
      </c>
      <c r="F1195" s="30">
        <v>0.25</v>
      </c>
      <c r="G1195" s="54">
        <f>'NHÂN CÔNG'!G5</f>
        <v>260091</v>
      </c>
      <c r="H1195" s="54">
        <f t="shared" si="75"/>
        <v>130045.5</v>
      </c>
    </row>
    <row r="1196" spans="1:8" x14ac:dyDescent="0.3">
      <c r="A1196" s="155" t="s">
        <v>68</v>
      </c>
      <c r="B1196" s="156"/>
      <c r="C1196" s="156"/>
      <c r="D1196" s="156"/>
      <c r="E1196" s="156"/>
      <c r="F1196" s="156"/>
      <c r="G1196" s="157"/>
      <c r="H1196" s="54">
        <f>SUM(H1192:H1195)*0.1</f>
        <v>42264.787500000006</v>
      </c>
    </row>
    <row r="1197" spans="1:8" x14ac:dyDescent="0.3">
      <c r="A1197" s="158" t="s">
        <v>69</v>
      </c>
      <c r="B1197" s="158"/>
      <c r="C1197" s="158"/>
      <c r="D1197" s="158"/>
      <c r="E1197" s="158"/>
      <c r="F1197" s="158"/>
      <c r="G1197" s="159"/>
      <c r="H1197" s="55">
        <f>SUM(H1192:H1196)</f>
        <v>464912.66249999998</v>
      </c>
    </row>
    <row r="1198" spans="1:8" x14ac:dyDescent="0.3">
      <c r="A1198" s="144" t="s">
        <v>70</v>
      </c>
      <c r="B1198" s="144"/>
      <c r="C1198" s="144"/>
      <c r="D1198" s="144"/>
      <c r="E1198" s="144"/>
      <c r="F1198" s="144"/>
      <c r="G1198" s="144"/>
      <c r="H1198" s="160"/>
    </row>
    <row r="1199" spans="1:8" ht="47.25" x14ac:dyDescent="0.3">
      <c r="A1199" s="86" t="s">
        <v>0</v>
      </c>
      <c r="B1199" s="86" t="s">
        <v>71</v>
      </c>
      <c r="C1199" s="87" t="s">
        <v>72</v>
      </c>
      <c r="D1199" s="86" t="s">
        <v>32</v>
      </c>
      <c r="E1199" s="86" t="s">
        <v>73</v>
      </c>
      <c r="F1199" s="57" t="s">
        <v>20</v>
      </c>
      <c r="G1199" s="49" t="s">
        <v>64</v>
      </c>
      <c r="H1199" s="56"/>
    </row>
    <row r="1200" spans="1:8" ht="31.5" x14ac:dyDescent="0.3">
      <c r="A1200" s="30">
        <v>1</v>
      </c>
      <c r="B1200" s="95" t="s">
        <v>339</v>
      </c>
      <c r="C1200" s="53" t="s">
        <v>74</v>
      </c>
      <c r="D1200" s="30" t="s">
        <v>75</v>
      </c>
      <c r="E1200" s="30">
        <v>0.125</v>
      </c>
      <c r="F1200" s="54">
        <f>'THIẾT BỊ'!F59</f>
        <v>1775000</v>
      </c>
      <c r="G1200" s="54">
        <f t="shared" ref="G1200:G1208" si="76">F1200*E1200</f>
        <v>221875</v>
      </c>
      <c r="H1200" s="56"/>
    </row>
    <row r="1201" spans="1:8" ht="31.5" x14ac:dyDescent="0.3">
      <c r="A1201" s="30">
        <v>2</v>
      </c>
      <c r="B1201" s="52" t="s">
        <v>46</v>
      </c>
      <c r="C1201" s="53" t="s">
        <v>74</v>
      </c>
      <c r="D1201" s="30" t="s">
        <v>38</v>
      </c>
      <c r="E1201" s="30">
        <v>0.75</v>
      </c>
      <c r="F1201" s="54">
        <f>'THIẾT BỊ'!F7</f>
        <v>4750</v>
      </c>
      <c r="G1201" s="54">
        <f t="shared" si="76"/>
        <v>3562.5</v>
      </c>
      <c r="H1201" s="56"/>
    </row>
    <row r="1202" spans="1:8" ht="31.5" x14ac:dyDescent="0.3">
      <c r="A1202" s="30">
        <v>3</v>
      </c>
      <c r="B1202" s="52" t="s">
        <v>3</v>
      </c>
      <c r="C1202" s="53" t="s">
        <v>74</v>
      </c>
      <c r="D1202" s="30" t="s">
        <v>38</v>
      </c>
      <c r="E1202" s="30">
        <v>0.125</v>
      </c>
      <c r="F1202" s="54">
        <f>'THIẾT BỊ'!F8</f>
        <v>12000</v>
      </c>
      <c r="G1202" s="54">
        <f t="shared" si="76"/>
        <v>1500</v>
      </c>
      <c r="H1202" s="56"/>
    </row>
    <row r="1203" spans="1:8" ht="47.25" x14ac:dyDescent="0.3">
      <c r="A1203" s="30">
        <v>4</v>
      </c>
      <c r="B1203" s="52" t="s">
        <v>47</v>
      </c>
      <c r="C1203" s="53" t="s">
        <v>76</v>
      </c>
      <c r="D1203" s="30" t="s">
        <v>38</v>
      </c>
      <c r="E1203" s="30">
        <v>0.125</v>
      </c>
      <c r="F1203" s="54">
        <f>'THIẾT BỊ'!F9</f>
        <v>8000</v>
      </c>
      <c r="G1203" s="54">
        <f t="shared" si="76"/>
        <v>1000</v>
      </c>
      <c r="H1203" s="56"/>
    </row>
    <row r="1204" spans="1:8" ht="31.5" x14ac:dyDescent="0.3">
      <c r="A1204" s="30">
        <v>5</v>
      </c>
      <c r="B1204" s="52" t="s">
        <v>48</v>
      </c>
      <c r="C1204" s="53" t="s">
        <v>74</v>
      </c>
      <c r="D1204" s="30" t="s">
        <v>38</v>
      </c>
      <c r="E1204" s="30">
        <v>0.125</v>
      </c>
      <c r="F1204" s="54">
        <f>'THIẾT BỊ'!F10</f>
        <v>72000</v>
      </c>
      <c r="G1204" s="54">
        <f t="shared" si="76"/>
        <v>9000</v>
      </c>
      <c r="H1204" s="56"/>
    </row>
    <row r="1205" spans="1:8" ht="31.5" x14ac:dyDescent="0.3">
      <c r="A1205" s="30">
        <v>6</v>
      </c>
      <c r="B1205" s="52" t="s">
        <v>277</v>
      </c>
      <c r="C1205" s="53" t="s">
        <v>74</v>
      </c>
      <c r="D1205" s="30" t="s">
        <v>38</v>
      </c>
      <c r="E1205" s="30">
        <v>0.125</v>
      </c>
      <c r="F1205" s="54">
        <f>'THIẾT BỊ'!F51</f>
        <v>2200</v>
      </c>
      <c r="G1205" s="54">
        <f t="shared" si="76"/>
        <v>275</v>
      </c>
      <c r="H1205" s="56"/>
    </row>
    <row r="1206" spans="1:8" ht="31.5" x14ac:dyDescent="0.3">
      <c r="A1206" s="30">
        <v>7</v>
      </c>
      <c r="B1206" s="52" t="s">
        <v>278</v>
      </c>
      <c r="C1206" s="53" t="s">
        <v>74</v>
      </c>
      <c r="D1206" s="30" t="s">
        <v>38</v>
      </c>
      <c r="E1206" s="30">
        <v>0.75</v>
      </c>
      <c r="F1206" s="54">
        <f>'THIẾT BỊ'!F52</f>
        <v>666.66666666666663</v>
      </c>
      <c r="G1206" s="54">
        <f t="shared" si="76"/>
        <v>500</v>
      </c>
      <c r="H1206" s="56"/>
    </row>
    <row r="1207" spans="1:8" ht="31.5" x14ac:dyDescent="0.3">
      <c r="A1207" s="30">
        <v>8</v>
      </c>
      <c r="B1207" s="52" t="s">
        <v>279</v>
      </c>
      <c r="C1207" s="53" t="s">
        <v>74</v>
      </c>
      <c r="D1207" s="30" t="s">
        <v>38</v>
      </c>
      <c r="E1207" s="30">
        <v>0.75</v>
      </c>
      <c r="F1207" s="54">
        <f>'THIẾT BỊ'!F53</f>
        <v>666.66666666666663</v>
      </c>
      <c r="G1207" s="54">
        <f t="shared" si="76"/>
        <v>500</v>
      </c>
      <c r="H1207" s="56"/>
    </row>
    <row r="1208" spans="1:8" ht="31.5" x14ac:dyDescent="0.3">
      <c r="A1208" s="30">
        <v>9</v>
      </c>
      <c r="B1208" s="52" t="s">
        <v>280</v>
      </c>
      <c r="C1208" s="53" t="s">
        <v>74</v>
      </c>
      <c r="D1208" s="30" t="s">
        <v>38</v>
      </c>
      <c r="E1208" s="30">
        <v>0.75</v>
      </c>
      <c r="F1208" s="54">
        <f>'THIẾT BỊ'!F54</f>
        <v>800</v>
      </c>
      <c r="G1208" s="54">
        <f t="shared" si="76"/>
        <v>600</v>
      </c>
      <c r="H1208" s="56"/>
    </row>
    <row r="1209" spans="1:8" x14ac:dyDescent="0.3">
      <c r="A1209" s="141" t="s">
        <v>77</v>
      </c>
      <c r="B1209" s="142"/>
      <c r="C1209" s="142"/>
      <c r="D1209" s="142"/>
      <c r="E1209" s="142"/>
      <c r="F1209" s="143"/>
      <c r="G1209" s="55">
        <f>SUM(G1200:G1208)</f>
        <v>238812.5</v>
      </c>
      <c r="H1209" s="56"/>
    </row>
    <row r="1210" spans="1:8" x14ac:dyDescent="0.3">
      <c r="A1210" s="144" t="s">
        <v>78</v>
      </c>
      <c r="B1210" s="144"/>
      <c r="C1210" s="144"/>
      <c r="D1210" s="144"/>
      <c r="E1210" s="144"/>
      <c r="F1210" s="144"/>
      <c r="G1210" s="56"/>
      <c r="H1210" s="56"/>
    </row>
    <row r="1211" spans="1:8" x14ac:dyDescent="0.3">
      <c r="A1211" s="86" t="s">
        <v>0</v>
      </c>
      <c r="B1211" s="66" t="s">
        <v>79</v>
      </c>
      <c r="C1211" s="66" t="s">
        <v>32</v>
      </c>
      <c r="D1211" s="66" t="s">
        <v>73</v>
      </c>
      <c r="E1211" s="66" t="s">
        <v>16</v>
      </c>
      <c r="F1211" s="67" t="s">
        <v>64</v>
      </c>
      <c r="G1211" s="56"/>
      <c r="H1211" s="56"/>
    </row>
    <row r="1212" spans="1:8" x14ac:dyDescent="0.3">
      <c r="A1212" s="30">
        <v>1</v>
      </c>
      <c r="B1212" s="46" t="s">
        <v>281</v>
      </c>
      <c r="C1212" s="43" t="s">
        <v>282</v>
      </c>
      <c r="D1212" s="102">
        <v>50</v>
      </c>
      <c r="E1212" s="45">
        <f>'VẬT LIỆU'!D57</f>
        <v>200</v>
      </c>
      <c r="F1212" s="48">
        <f>E1212*D1212</f>
        <v>10000</v>
      </c>
      <c r="G1212" s="56"/>
      <c r="H1212" s="56"/>
    </row>
    <row r="1213" spans="1:8" x14ac:dyDescent="0.3">
      <c r="A1213" s="30">
        <v>2</v>
      </c>
      <c r="B1213" s="46" t="s">
        <v>287</v>
      </c>
      <c r="C1213" s="43" t="s">
        <v>30</v>
      </c>
      <c r="D1213" s="102">
        <v>3</v>
      </c>
      <c r="E1213" s="45">
        <f>'VẬT LIỆU'!D49</f>
        <v>2000</v>
      </c>
      <c r="F1213" s="48">
        <f t="shared" ref="F1213:F1231" si="77">E1213*D1213</f>
        <v>6000</v>
      </c>
      <c r="G1213" s="56"/>
      <c r="H1213" s="56"/>
    </row>
    <row r="1214" spans="1:8" x14ac:dyDescent="0.3">
      <c r="A1214" s="30">
        <v>3</v>
      </c>
      <c r="B1214" s="46" t="s">
        <v>288</v>
      </c>
      <c r="C1214" s="43" t="s">
        <v>120</v>
      </c>
      <c r="D1214" s="102">
        <v>3</v>
      </c>
      <c r="E1214" s="45">
        <f>'VẬT LIỆU'!D60</f>
        <v>2800</v>
      </c>
      <c r="F1214" s="48">
        <f t="shared" si="77"/>
        <v>8400</v>
      </c>
      <c r="G1214" s="56"/>
      <c r="H1214" s="56"/>
    </row>
    <row r="1215" spans="1:8" x14ac:dyDescent="0.3">
      <c r="A1215" s="30">
        <v>4</v>
      </c>
      <c r="B1215" s="44" t="s">
        <v>51</v>
      </c>
      <c r="C1215" s="35" t="s">
        <v>52</v>
      </c>
      <c r="D1215" s="102">
        <v>0.1</v>
      </c>
      <c r="E1215" s="45">
        <f>'VẬT LIỆU'!D7</f>
        <v>40000</v>
      </c>
      <c r="F1215" s="48">
        <f t="shared" si="77"/>
        <v>4000</v>
      </c>
      <c r="G1215" s="56"/>
      <c r="H1215" s="56"/>
    </row>
    <row r="1216" spans="1:8" x14ac:dyDescent="0.3">
      <c r="A1216" s="30">
        <v>5</v>
      </c>
      <c r="B1216" s="44" t="s">
        <v>39</v>
      </c>
      <c r="C1216" s="35" t="s">
        <v>5</v>
      </c>
      <c r="D1216" s="102">
        <v>0.15</v>
      </c>
      <c r="E1216" s="45">
        <f>'VẬT LIỆU'!D8</f>
        <v>90000</v>
      </c>
      <c r="F1216" s="48">
        <f t="shared" si="77"/>
        <v>13500</v>
      </c>
      <c r="G1216" s="56"/>
      <c r="H1216" s="56"/>
    </row>
    <row r="1217" spans="1:8" x14ac:dyDescent="0.3">
      <c r="A1217" s="30">
        <v>6</v>
      </c>
      <c r="B1217" s="44" t="s">
        <v>53</v>
      </c>
      <c r="C1217" s="35" t="s">
        <v>6</v>
      </c>
      <c r="D1217" s="102">
        <v>0.05</v>
      </c>
      <c r="E1217" s="45">
        <f>'VẬT LIỆU'!D9</f>
        <v>800000</v>
      </c>
      <c r="F1217" s="48">
        <f t="shared" si="77"/>
        <v>40000</v>
      </c>
      <c r="G1217" s="56"/>
      <c r="H1217" s="56"/>
    </row>
    <row r="1218" spans="1:8" x14ac:dyDescent="0.3">
      <c r="A1218" s="30">
        <v>7</v>
      </c>
      <c r="B1218" s="44" t="s">
        <v>289</v>
      </c>
      <c r="C1218" s="35" t="s">
        <v>6</v>
      </c>
      <c r="D1218" s="102">
        <v>0.1</v>
      </c>
      <c r="E1218" s="45">
        <f>'VẬT LIỆU'!D61</f>
        <v>6000</v>
      </c>
      <c r="F1218" s="48">
        <f t="shared" si="77"/>
        <v>600</v>
      </c>
      <c r="G1218" s="56"/>
      <c r="H1218" s="56"/>
    </row>
    <row r="1219" spans="1:8" x14ac:dyDescent="0.3">
      <c r="A1219" s="30">
        <v>8</v>
      </c>
      <c r="B1219" s="44" t="s">
        <v>55</v>
      </c>
      <c r="C1219" s="35" t="s">
        <v>6</v>
      </c>
      <c r="D1219" s="102">
        <v>0.1</v>
      </c>
      <c r="E1219" s="45">
        <f>'VẬT LIỆU'!D11</f>
        <v>120000</v>
      </c>
      <c r="F1219" s="48">
        <f t="shared" si="77"/>
        <v>12000</v>
      </c>
      <c r="G1219" s="56"/>
      <c r="H1219" s="56"/>
    </row>
    <row r="1220" spans="1:8" x14ac:dyDescent="0.3">
      <c r="A1220" s="30">
        <v>9</v>
      </c>
      <c r="B1220" s="44" t="s">
        <v>304</v>
      </c>
      <c r="C1220" s="35" t="s">
        <v>30</v>
      </c>
      <c r="D1220" s="102">
        <v>1</v>
      </c>
      <c r="E1220" s="45">
        <f>'VẬT LIỆU'!D65</f>
        <v>60000</v>
      </c>
      <c r="F1220" s="48">
        <f t="shared" si="77"/>
        <v>60000</v>
      </c>
      <c r="G1220" s="56"/>
      <c r="H1220" s="56"/>
    </row>
    <row r="1221" spans="1:8" x14ac:dyDescent="0.3">
      <c r="A1221" s="30">
        <v>10</v>
      </c>
      <c r="B1221" s="44" t="s">
        <v>305</v>
      </c>
      <c r="C1221" s="35" t="s">
        <v>30</v>
      </c>
      <c r="D1221" s="102">
        <v>1</v>
      </c>
      <c r="E1221" s="45">
        <f>'VẬT LIỆU'!D66</f>
        <v>50000</v>
      </c>
      <c r="F1221" s="48">
        <f t="shared" si="77"/>
        <v>50000</v>
      </c>
      <c r="G1221" s="56"/>
      <c r="H1221" s="56"/>
    </row>
    <row r="1222" spans="1:8" x14ac:dyDescent="0.3">
      <c r="A1222" s="30">
        <v>11</v>
      </c>
      <c r="B1222" s="44" t="s">
        <v>291</v>
      </c>
      <c r="C1222" s="35" t="s">
        <v>30</v>
      </c>
      <c r="D1222" s="102">
        <v>1</v>
      </c>
      <c r="E1222" s="45">
        <f>'VẬT LIỆU'!D62</f>
        <v>39000</v>
      </c>
      <c r="F1222" s="48">
        <f t="shared" si="77"/>
        <v>39000</v>
      </c>
      <c r="G1222" s="56"/>
      <c r="H1222" s="56"/>
    </row>
    <row r="1223" spans="1:8" x14ac:dyDescent="0.3">
      <c r="A1223" s="30">
        <v>12</v>
      </c>
      <c r="B1223" s="44" t="s">
        <v>292</v>
      </c>
      <c r="C1223" s="35" t="s">
        <v>6</v>
      </c>
      <c r="D1223" s="102">
        <v>0.2</v>
      </c>
      <c r="E1223" s="45">
        <f>'VẬT LIỆU'!D26</f>
        <v>32000</v>
      </c>
      <c r="F1223" s="48">
        <f t="shared" si="77"/>
        <v>6400</v>
      </c>
      <c r="G1223" s="56"/>
      <c r="H1223" s="56"/>
    </row>
    <row r="1224" spans="1:8" x14ac:dyDescent="0.3">
      <c r="A1224" s="30">
        <v>13</v>
      </c>
      <c r="B1224" s="44" t="s">
        <v>306</v>
      </c>
      <c r="C1224" s="35" t="s">
        <v>307</v>
      </c>
      <c r="D1224" s="102">
        <v>2</v>
      </c>
      <c r="E1224" s="45">
        <f>'VẬT LIỆU'!D67</f>
        <v>4500</v>
      </c>
      <c r="F1224" s="48">
        <f t="shared" si="77"/>
        <v>9000</v>
      </c>
      <c r="G1224" s="56"/>
      <c r="H1224" s="56"/>
    </row>
    <row r="1225" spans="1:8" x14ac:dyDescent="0.3">
      <c r="A1225" s="30">
        <v>14</v>
      </c>
      <c r="B1225" s="44" t="s">
        <v>308</v>
      </c>
      <c r="C1225" s="35" t="s">
        <v>307</v>
      </c>
      <c r="D1225" s="102">
        <v>2</v>
      </c>
      <c r="E1225" s="45">
        <f>'VẬT LIỆU'!D68</f>
        <v>19000</v>
      </c>
      <c r="F1225" s="48">
        <f t="shared" si="77"/>
        <v>38000</v>
      </c>
      <c r="G1225" s="56"/>
      <c r="H1225" s="56"/>
    </row>
    <row r="1226" spans="1:8" x14ac:dyDescent="0.3">
      <c r="A1226" s="30">
        <v>15</v>
      </c>
      <c r="B1226" s="44" t="s">
        <v>336</v>
      </c>
      <c r="C1226" s="35" t="s">
        <v>307</v>
      </c>
      <c r="D1226" s="102">
        <v>2</v>
      </c>
      <c r="E1226" s="45">
        <f>'VẬT LIỆU'!D72</f>
        <v>16000</v>
      </c>
      <c r="F1226" s="48">
        <f t="shared" si="77"/>
        <v>32000</v>
      </c>
      <c r="G1226" s="56"/>
      <c r="H1226" s="56"/>
    </row>
    <row r="1227" spans="1:8" x14ac:dyDescent="0.3">
      <c r="A1227" s="30">
        <v>16</v>
      </c>
      <c r="B1227" s="44" t="s">
        <v>337</v>
      </c>
      <c r="C1227" s="35" t="s">
        <v>30</v>
      </c>
      <c r="D1227" s="102">
        <v>0.05</v>
      </c>
      <c r="E1227" s="45">
        <f>'VẬT LIỆU'!D73</f>
        <v>1300000</v>
      </c>
      <c r="F1227" s="48">
        <f t="shared" si="77"/>
        <v>65000</v>
      </c>
      <c r="G1227" s="56"/>
      <c r="H1227" s="56"/>
    </row>
    <row r="1228" spans="1:8" x14ac:dyDescent="0.3">
      <c r="A1228" s="30">
        <v>17</v>
      </c>
      <c r="B1228" s="46" t="s">
        <v>311</v>
      </c>
      <c r="C1228" s="43" t="s">
        <v>30</v>
      </c>
      <c r="D1228" s="102">
        <v>0.1</v>
      </c>
      <c r="E1228" s="45">
        <f>'VẬT LIỆU'!D71</f>
        <v>35000</v>
      </c>
      <c r="F1228" s="48">
        <f t="shared" si="77"/>
        <v>3500</v>
      </c>
      <c r="G1228" s="56"/>
      <c r="H1228" s="56"/>
    </row>
    <row r="1229" spans="1:8" x14ac:dyDescent="0.3">
      <c r="A1229" s="30">
        <v>18</v>
      </c>
      <c r="B1229" s="46" t="s">
        <v>293</v>
      </c>
      <c r="C1229" s="43" t="s">
        <v>120</v>
      </c>
      <c r="D1229" s="102">
        <v>0.04</v>
      </c>
      <c r="E1229" s="45">
        <f>'VẬT LIỆU'!D74</f>
        <v>40000</v>
      </c>
      <c r="F1229" s="48">
        <f t="shared" si="77"/>
        <v>1600</v>
      </c>
      <c r="G1229" s="56"/>
      <c r="H1229" s="56"/>
    </row>
    <row r="1230" spans="1:8" ht="32.25" x14ac:dyDescent="0.3">
      <c r="A1230" s="30">
        <v>19</v>
      </c>
      <c r="B1230" s="90" t="s">
        <v>338</v>
      </c>
      <c r="C1230" s="43" t="s">
        <v>237</v>
      </c>
      <c r="D1230" s="102">
        <v>3</v>
      </c>
      <c r="E1230" s="72">
        <f>'VẬT LIỆU'!D70</f>
        <v>30000</v>
      </c>
      <c r="F1230" s="54">
        <f t="shared" si="77"/>
        <v>90000</v>
      </c>
      <c r="G1230" s="56"/>
      <c r="H1230" s="56"/>
    </row>
    <row r="1231" spans="1:8" x14ac:dyDescent="0.3">
      <c r="A1231" s="30">
        <v>20</v>
      </c>
      <c r="B1231" s="44" t="s">
        <v>309</v>
      </c>
      <c r="C1231" s="35" t="s">
        <v>5</v>
      </c>
      <c r="D1231" s="102">
        <v>0.1</v>
      </c>
      <c r="E1231" s="72">
        <f>'VẬT LIỆU'!D69</f>
        <v>15000</v>
      </c>
      <c r="F1231" s="48">
        <f t="shared" si="77"/>
        <v>1500</v>
      </c>
      <c r="G1231" s="56"/>
      <c r="H1231" s="56"/>
    </row>
    <row r="1232" spans="1:8" x14ac:dyDescent="0.3">
      <c r="A1232" s="145" t="s">
        <v>80</v>
      </c>
      <c r="B1232" s="145"/>
      <c r="C1232" s="145"/>
      <c r="D1232" s="145"/>
      <c r="E1232" s="145"/>
      <c r="F1232" s="55">
        <f>SUM(F1212:F1231)</f>
        <v>490500</v>
      </c>
      <c r="G1232" s="56"/>
      <c r="H1232" s="56"/>
    </row>
    <row r="1233" spans="1:8" x14ac:dyDescent="0.3">
      <c r="A1233" s="146" t="s">
        <v>81</v>
      </c>
      <c r="B1233" s="146"/>
      <c r="C1233" s="146"/>
      <c r="D1233" s="146"/>
      <c r="E1233" s="146"/>
      <c r="F1233" s="146"/>
      <c r="G1233" s="146"/>
      <c r="H1233" s="47">
        <f>H1187*0.15</f>
        <v>179133.77437500001</v>
      </c>
    </row>
    <row r="1234" spans="1:8" x14ac:dyDescent="0.3">
      <c r="A1234" s="146" t="s">
        <v>82</v>
      </c>
      <c r="B1234" s="146"/>
      <c r="C1234" s="146"/>
      <c r="D1234" s="146"/>
      <c r="E1234" s="146"/>
      <c r="F1234" s="146"/>
      <c r="G1234" s="146"/>
      <c r="H1234" s="47">
        <f>H1187+H1233</f>
        <v>1373358.9368750001</v>
      </c>
    </row>
    <row r="1236" spans="1:8" x14ac:dyDescent="0.3">
      <c r="A1236" s="64">
        <v>4</v>
      </c>
      <c r="B1236" s="161" t="s">
        <v>321</v>
      </c>
      <c r="C1236" s="162"/>
      <c r="D1236" s="162"/>
      <c r="E1236" s="162"/>
      <c r="F1236" s="162"/>
      <c r="G1236" s="162"/>
      <c r="H1236" s="163"/>
    </row>
    <row r="1237" spans="1:8" x14ac:dyDescent="0.3">
      <c r="A1237" s="164" t="s">
        <v>327</v>
      </c>
      <c r="B1237" s="165"/>
      <c r="C1237" s="165"/>
      <c r="D1237" s="165"/>
      <c r="E1237" s="165"/>
      <c r="F1237" s="165"/>
      <c r="G1237" s="165"/>
      <c r="H1237" s="166"/>
    </row>
    <row r="1238" spans="1:8" x14ac:dyDescent="0.3">
      <c r="A1238" s="146" t="s">
        <v>60</v>
      </c>
      <c r="B1238" s="146"/>
      <c r="C1238" s="146"/>
      <c r="D1238" s="146"/>
      <c r="E1238" s="146"/>
      <c r="F1238" s="146"/>
      <c r="G1238" s="146"/>
      <c r="H1238" s="47">
        <f>H1248+G1260+F1283</f>
        <v>1194225.1625000001</v>
      </c>
    </row>
    <row r="1239" spans="1:8" x14ac:dyDescent="0.3">
      <c r="A1239" s="147" t="s">
        <v>61</v>
      </c>
      <c r="B1239" s="148"/>
      <c r="C1239" s="148"/>
      <c r="D1239" s="148"/>
      <c r="E1239" s="148"/>
      <c r="F1239" s="148"/>
      <c r="G1239" s="148"/>
      <c r="H1239" s="149"/>
    </row>
    <row r="1240" spans="1:8" x14ac:dyDescent="0.3">
      <c r="A1240" s="150" t="s">
        <v>62</v>
      </c>
      <c r="B1240" s="151"/>
      <c r="C1240" s="151"/>
      <c r="D1240" s="151"/>
      <c r="E1240" s="151"/>
      <c r="F1240" s="151"/>
      <c r="G1240" s="151"/>
      <c r="H1240" s="152"/>
    </row>
    <row r="1241" spans="1:8" x14ac:dyDescent="0.3">
      <c r="A1241" s="153" t="s">
        <v>0</v>
      </c>
      <c r="B1241" s="154" t="s">
        <v>88</v>
      </c>
      <c r="C1241" s="153" t="s">
        <v>63</v>
      </c>
      <c r="D1241" s="153"/>
      <c r="E1241" s="153"/>
      <c r="F1241" s="153"/>
      <c r="G1241" s="49"/>
      <c r="H1241" s="49"/>
    </row>
    <row r="1242" spans="1:8" ht="31.5" x14ac:dyDescent="0.3">
      <c r="A1242" s="153"/>
      <c r="B1242" s="153"/>
      <c r="C1242" s="87" t="s">
        <v>87</v>
      </c>
      <c r="D1242" s="86" t="s">
        <v>85</v>
      </c>
      <c r="E1242" s="86" t="s">
        <v>84</v>
      </c>
      <c r="F1242" s="87" t="s">
        <v>86</v>
      </c>
      <c r="G1242" s="57" t="s">
        <v>83</v>
      </c>
      <c r="H1242" s="49" t="s">
        <v>64</v>
      </c>
    </row>
    <row r="1243" spans="1:8" ht="47.25" x14ac:dyDescent="0.3">
      <c r="A1243" s="85">
        <v>1</v>
      </c>
      <c r="B1243" s="52" t="s">
        <v>328</v>
      </c>
      <c r="C1243" s="30">
        <v>2</v>
      </c>
      <c r="D1243" s="58" t="s">
        <v>275</v>
      </c>
      <c r="E1243" s="53" t="s">
        <v>268</v>
      </c>
      <c r="F1243" s="30">
        <v>0.125</v>
      </c>
      <c r="G1243" s="54">
        <f>'NHÂN CÔNG'!G5</f>
        <v>260091</v>
      </c>
      <c r="H1243" s="54">
        <f>C1243*F1243*G1243</f>
        <v>65022.75</v>
      </c>
    </row>
    <row r="1244" spans="1:8" ht="47.25" x14ac:dyDescent="0.3">
      <c r="A1244" s="85">
        <v>2</v>
      </c>
      <c r="B1244" s="52" t="s">
        <v>329</v>
      </c>
      <c r="C1244" s="30">
        <v>3</v>
      </c>
      <c r="D1244" s="58" t="s">
        <v>275</v>
      </c>
      <c r="E1244" s="53" t="s">
        <v>268</v>
      </c>
      <c r="F1244" s="30">
        <v>0.125</v>
      </c>
      <c r="G1244" s="54">
        <f>'NHÂN CÔNG'!G5</f>
        <v>260091</v>
      </c>
      <c r="H1244" s="54">
        <f t="shared" ref="H1244:H1246" si="78">C1244*F1244*G1244</f>
        <v>97534.125</v>
      </c>
    </row>
    <row r="1245" spans="1:8" ht="47.25" x14ac:dyDescent="0.3">
      <c r="A1245" s="85">
        <v>3</v>
      </c>
      <c r="B1245" s="53" t="s">
        <v>330</v>
      </c>
      <c r="C1245" s="30">
        <v>2</v>
      </c>
      <c r="D1245" s="58" t="s">
        <v>275</v>
      </c>
      <c r="E1245" s="53" t="s">
        <v>268</v>
      </c>
      <c r="F1245" s="30">
        <v>0.25</v>
      </c>
      <c r="G1245" s="54">
        <f>'NHÂN CÔNG'!G5</f>
        <v>260091</v>
      </c>
      <c r="H1245" s="54">
        <f t="shared" si="78"/>
        <v>130045.5</v>
      </c>
    </row>
    <row r="1246" spans="1:8" ht="47.25" x14ac:dyDescent="0.3">
      <c r="A1246" s="85">
        <v>4</v>
      </c>
      <c r="B1246" s="53" t="s">
        <v>331</v>
      </c>
      <c r="C1246" s="30">
        <v>2</v>
      </c>
      <c r="D1246" s="58" t="s">
        <v>275</v>
      </c>
      <c r="E1246" s="53" t="s">
        <v>268</v>
      </c>
      <c r="F1246" s="30">
        <v>0.25</v>
      </c>
      <c r="G1246" s="54">
        <f>'NHÂN CÔNG'!G5</f>
        <v>260091</v>
      </c>
      <c r="H1246" s="54">
        <f t="shared" si="78"/>
        <v>130045.5</v>
      </c>
    </row>
    <row r="1247" spans="1:8" x14ac:dyDescent="0.3">
      <c r="A1247" s="155" t="s">
        <v>68</v>
      </c>
      <c r="B1247" s="156"/>
      <c r="C1247" s="156"/>
      <c r="D1247" s="156"/>
      <c r="E1247" s="156"/>
      <c r="F1247" s="156"/>
      <c r="G1247" s="157"/>
      <c r="H1247" s="54">
        <f>SUM(H1243:H1246)*0.1</f>
        <v>42264.787500000006</v>
      </c>
    </row>
    <row r="1248" spans="1:8" x14ac:dyDescent="0.3">
      <c r="A1248" s="158" t="s">
        <v>69</v>
      </c>
      <c r="B1248" s="158"/>
      <c r="C1248" s="158"/>
      <c r="D1248" s="158"/>
      <c r="E1248" s="158"/>
      <c r="F1248" s="158"/>
      <c r="G1248" s="159"/>
      <c r="H1248" s="55">
        <f>SUM(H1243:H1247)</f>
        <v>464912.66249999998</v>
      </c>
    </row>
    <row r="1249" spans="1:8" x14ac:dyDescent="0.3">
      <c r="A1249" s="144" t="s">
        <v>70</v>
      </c>
      <c r="B1249" s="144"/>
      <c r="C1249" s="144"/>
      <c r="D1249" s="144"/>
      <c r="E1249" s="144"/>
      <c r="F1249" s="144"/>
      <c r="G1249" s="144"/>
      <c r="H1249" s="160"/>
    </row>
    <row r="1250" spans="1:8" ht="47.25" x14ac:dyDescent="0.3">
      <c r="A1250" s="86" t="s">
        <v>0</v>
      </c>
      <c r="B1250" s="86" t="s">
        <v>71</v>
      </c>
      <c r="C1250" s="87" t="s">
        <v>72</v>
      </c>
      <c r="D1250" s="86" t="s">
        <v>32</v>
      </c>
      <c r="E1250" s="86" t="s">
        <v>73</v>
      </c>
      <c r="F1250" s="57" t="s">
        <v>20</v>
      </c>
      <c r="G1250" s="49" t="s">
        <v>64</v>
      </c>
      <c r="H1250" s="56"/>
    </row>
    <row r="1251" spans="1:8" ht="31.5" x14ac:dyDescent="0.3">
      <c r="A1251" s="30">
        <v>1</v>
      </c>
      <c r="B1251" s="95" t="s">
        <v>340</v>
      </c>
      <c r="C1251" s="53" t="s">
        <v>74</v>
      </c>
      <c r="D1251" s="30" t="s">
        <v>75</v>
      </c>
      <c r="E1251" s="30">
        <v>0.125</v>
      </c>
      <c r="F1251" s="54">
        <f>'THIẾT BỊ'!F60</f>
        <v>1775000</v>
      </c>
      <c r="G1251" s="54">
        <f t="shared" ref="G1251:G1259" si="79">F1251*E1251</f>
        <v>221875</v>
      </c>
      <c r="H1251" s="56"/>
    </row>
    <row r="1252" spans="1:8" ht="31.5" x14ac:dyDescent="0.3">
      <c r="A1252" s="30">
        <v>2</v>
      </c>
      <c r="B1252" s="52" t="s">
        <v>46</v>
      </c>
      <c r="C1252" s="53" t="s">
        <v>74</v>
      </c>
      <c r="D1252" s="30" t="s">
        <v>38</v>
      </c>
      <c r="E1252" s="30">
        <v>0.75</v>
      </c>
      <c r="F1252" s="54">
        <f>'THIẾT BỊ'!F7</f>
        <v>4750</v>
      </c>
      <c r="G1252" s="54">
        <f t="shared" si="79"/>
        <v>3562.5</v>
      </c>
      <c r="H1252" s="56"/>
    </row>
    <row r="1253" spans="1:8" ht="31.5" x14ac:dyDescent="0.3">
      <c r="A1253" s="30">
        <v>3</v>
      </c>
      <c r="B1253" s="52" t="s">
        <v>3</v>
      </c>
      <c r="C1253" s="53" t="s">
        <v>74</v>
      </c>
      <c r="D1253" s="30" t="s">
        <v>38</v>
      </c>
      <c r="E1253" s="30">
        <v>0.125</v>
      </c>
      <c r="F1253" s="54">
        <f>'THIẾT BỊ'!F8</f>
        <v>12000</v>
      </c>
      <c r="G1253" s="54">
        <f t="shared" si="79"/>
        <v>1500</v>
      </c>
      <c r="H1253" s="56"/>
    </row>
    <row r="1254" spans="1:8" ht="47.25" x14ac:dyDescent="0.3">
      <c r="A1254" s="30">
        <v>4</v>
      </c>
      <c r="B1254" s="52" t="s">
        <v>47</v>
      </c>
      <c r="C1254" s="53" t="s">
        <v>76</v>
      </c>
      <c r="D1254" s="30" t="s">
        <v>38</v>
      </c>
      <c r="E1254" s="30">
        <v>0.125</v>
      </c>
      <c r="F1254" s="54">
        <f>'THIẾT BỊ'!F9</f>
        <v>8000</v>
      </c>
      <c r="G1254" s="54">
        <f t="shared" si="79"/>
        <v>1000</v>
      </c>
      <c r="H1254" s="56"/>
    </row>
    <row r="1255" spans="1:8" ht="31.5" x14ac:dyDescent="0.3">
      <c r="A1255" s="30">
        <v>5</v>
      </c>
      <c r="B1255" s="52" t="s">
        <v>48</v>
      </c>
      <c r="C1255" s="53" t="s">
        <v>74</v>
      </c>
      <c r="D1255" s="30" t="s">
        <v>38</v>
      </c>
      <c r="E1255" s="30">
        <v>0.125</v>
      </c>
      <c r="F1255" s="54">
        <f>'THIẾT BỊ'!F10</f>
        <v>72000</v>
      </c>
      <c r="G1255" s="54">
        <f t="shared" si="79"/>
        <v>9000</v>
      </c>
      <c r="H1255" s="56"/>
    </row>
    <row r="1256" spans="1:8" ht="31.5" x14ac:dyDescent="0.3">
      <c r="A1256" s="30">
        <v>6</v>
      </c>
      <c r="B1256" s="52" t="s">
        <v>277</v>
      </c>
      <c r="C1256" s="53" t="s">
        <v>74</v>
      </c>
      <c r="D1256" s="30" t="s">
        <v>38</v>
      </c>
      <c r="E1256" s="30">
        <v>0.125</v>
      </c>
      <c r="F1256" s="54">
        <f>'THIẾT BỊ'!F51</f>
        <v>2200</v>
      </c>
      <c r="G1256" s="54">
        <f t="shared" si="79"/>
        <v>275</v>
      </c>
      <c r="H1256" s="56"/>
    </row>
    <row r="1257" spans="1:8" ht="31.5" x14ac:dyDescent="0.3">
      <c r="A1257" s="30">
        <v>7</v>
      </c>
      <c r="B1257" s="52" t="s">
        <v>278</v>
      </c>
      <c r="C1257" s="53" t="s">
        <v>74</v>
      </c>
      <c r="D1257" s="30" t="s">
        <v>38</v>
      </c>
      <c r="E1257" s="30">
        <v>0.75</v>
      </c>
      <c r="F1257" s="54">
        <f>'THIẾT BỊ'!F52</f>
        <v>666.66666666666663</v>
      </c>
      <c r="G1257" s="54">
        <f t="shared" si="79"/>
        <v>500</v>
      </c>
      <c r="H1257" s="56"/>
    </row>
    <row r="1258" spans="1:8" ht="31.5" x14ac:dyDescent="0.3">
      <c r="A1258" s="30">
        <v>8</v>
      </c>
      <c r="B1258" s="52" t="s">
        <v>279</v>
      </c>
      <c r="C1258" s="53" t="s">
        <v>74</v>
      </c>
      <c r="D1258" s="30" t="s">
        <v>38</v>
      </c>
      <c r="E1258" s="30">
        <v>0.75</v>
      </c>
      <c r="F1258" s="54">
        <f>'THIẾT BỊ'!F53</f>
        <v>666.66666666666663</v>
      </c>
      <c r="G1258" s="54">
        <f t="shared" si="79"/>
        <v>500</v>
      </c>
      <c r="H1258" s="56"/>
    </row>
    <row r="1259" spans="1:8" ht="31.5" x14ac:dyDescent="0.3">
      <c r="A1259" s="30">
        <v>9</v>
      </c>
      <c r="B1259" s="52" t="s">
        <v>280</v>
      </c>
      <c r="C1259" s="53" t="s">
        <v>74</v>
      </c>
      <c r="D1259" s="30" t="s">
        <v>38</v>
      </c>
      <c r="E1259" s="30">
        <v>0.75</v>
      </c>
      <c r="F1259" s="54">
        <f>'THIẾT BỊ'!F54</f>
        <v>800</v>
      </c>
      <c r="G1259" s="54">
        <f t="shared" si="79"/>
        <v>600</v>
      </c>
      <c r="H1259" s="56"/>
    </row>
    <row r="1260" spans="1:8" x14ac:dyDescent="0.3">
      <c r="A1260" s="141" t="s">
        <v>77</v>
      </c>
      <c r="B1260" s="142"/>
      <c r="C1260" s="142"/>
      <c r="D1260" s="142"/>
      <c r="E1260" s="142"/>
      <c r="F1260" s="143"/>
      <c r="G1260" s="55">
        <f>SUM(G1251:G1259)</f>
        <v>238812.5</v>
      </c>
      <c r="H1260" s="56"/>
    </row>
    <row r="1261" spans="1:8" x14ac:dyDescent="0.3">
      <c r="A1261" s="144" t="s">
        <v>78</v>
      </c>
      <c r="B1261" s="144"/>
      <c r="C1261" s="144"/>
      <c r="D1261" s="144"/>
      <c r="E1261" s="144"/>
      <c r="F1261" s="144"/>
      <c r="G1261" s="56"/>
      <c r="H1261" s="56"/>
    </row>
    <row r="1262" spans="1:8" x14ac:dyDescent="0.3">
      <c r="A1262" s="86" t="s">
        <v>0</v>
      </c>
      <c r="B1262" s="66" t="s">
        <v>79</v>
      </c>
      <c r="C1262" s="66" t="s">
        <v>32</v>
      </c>
      <c r="D1262" s="66" t="s">
        <v>73</v>
      </c>
      <c r="E1262" s="66" t="s">
        <v>16</v>
      </c>
      <c r="F1262" s="67" t="s">
        <v>64</v>
      </c>
      <c r="G1262" s="56"/>
      <c r="H1262" s="56"/>
    </row>
    <row r="1263" spans="1:8" x14ac:dyDescent="0.3">
      <c r="A1263" s="30">
        <v>1</v>
      </c>
      <c r="B1263" s="46" t="s">
        <v>281</v>
      </c>
      <c r="C1263" s="43" t="s">
        <v>282</v>
      </c>
      <c r="D1263" s="102">
        <v>50</v>
      </c>
      <c r="E1263" s="45">
        <f>'VẬT LIỆU'!D57</f>
        <v>200</v>
      </c>
      <c r="F1263" s="48">
        <f>E1263*D1263</f>
        <v>10000</v>
      </c>
      <c r="G1263" s="56"/>
      <c r="H1263" s="56"/>
    </row>
    <row r="1264" spans="1:8" x14ac:dyDescent="0.3">
      <c r="A1264" s="30">
        <v>2</v>
      </c>
      <c r="B1264" s="46" t="s">
        <v>287</v>
      </c>
      <c r="C1264" s="43" t="s">
        <v>30</v>
      </c>
      <c r="D1264" s="102">
        <v>3</v>
      </c>
      <c r="E1264" s="45">
        <f>'VẬT LIỆU'!D49</f>
        <v>2000</v>
      </c>
      <c r="F1264" s="48">
        <f t="shared" ref="F1264:F1282" si="80">E1264*D1264</f>
        <v>6000</v>
      </c>
      <c r="G1264" s="56"/>
      <c r="H1264" s="56"/>
    </row>
    <row r="1265" spans="1:8" x14ac:dyDescent="0.3">
      <c r="A1265" s="30">
        <v>3</v>
      </c>
      <c r="B1265" s="46" t="s">
        <v>288</v>
      </c>
      <c r="C1265" s="43" t="s">
        <v>120</v>
      </c>
      <c r="D1265" s="102">
        <v>3</v>
      </c>
      <c r="E1265" s="45">
        <f>'VẬT LIỆU'!D60</f>
        <v>2800</v>
      </c>
      <c r="F1265" s="48">
        <f t="shared" si="80"/>
        <v>8400</v>
      </c>
      <c r="G1265" s="56"/>
      <c r="H1265" s="56"/>
    </row>
    <row r="1266" spans="1:8" x14ac:dyDescent="0.3">
      <c r="A1266" s="30">
        <v>4</v>
      </c>
      <c r="B1266" s="44" t="s">
        <v>51</v>
      </c>
      <c r="C1266" s="35" t="s">
        <v>52</v>
      </c>
      <c r="D1266" s="102">
        <v>0.1</v>
      </c>
      <c r="E1266" s="45">
        <f>'VẬT LIỆU'!D7</f>
        <v>40000</v>
      </c>
      <c r="F1266" s="48">
        <f t="shared" si="80"/>
        <v>4000</v>
      </c>
      <c r="G1266" s="56"/>
      <c r="H1266" s="56"/>
    </row>
    <row r="1267" spans="1:8" x14ac:dyDescent="0.3">
      <c r="A1267" s="30">
        <v>5</v>
      </c>
      <c r="B1267" s="44" t="s">
        <v>39</v>
      </c>
      <c r="C1267" s="35" t="s">
        <v>5</v>
      </c>
      <c r="D1267" s="102">
        <v>0.15</v>
      </c>
      <c r="E1267" s="45">
        <f>'VẬT LIỆU'!D8</f>
        <v>90000</v>
      </c>
      <c r="F1267" s="48">
        <f t="shared" si="80"/>
        <v>13500</v>
      </c>
      <c r="G1267" s="56"/>
      <c r="H1267" s="56"/>
    </row>
    <row r="1268" spans="1:8" x14ac:dyDescent="0.3">
      <c r="A1268" s="30">
        <v>6</v>
      </c>
      <c r="B1268" s="44" t="s">
        <v>53</v>
      </c>
      <c r="C1268" s="35" t="s">
        <v>6</v>
      </c>
      <c r="D1268" s="102">
        <v>0.05</v>
      </c>
      <c r="E1268" s="45">
        <f>'VẬT LIỆU'!D9</f>
        <v>800000</v>
      </c>
      <c r="F1268" s="48">
        <f t="shared" si="80"/>
        <v>40000</v>
      </c>
      <c r="G1268" s="56"/>
      <c r="H1268" s="56"/>
    </row>
    <row r="1269" spans="1:8" x14ac:dyDescent="0.3">
      <c r="A1269" s="30">
        <v>7</v>
      </c>
      <c r="B1269" s="44" t="s">
        <v>289</v>
      </c>
      <c r="C1269" s="35" t="s">
        <v>6</v>
      </c>
      <c r="D1269" s="102">
        <v>0.1</v>
      </c>
      <c r="E1269" s="45">
        <f>'VẬT LIỆU'!D61</f>
        <v>6000</v>
      </c>
      <c r="F1269" s="48">
        <f t="shared" si="80"/>
        <v>600</v>
      </c>
      <c r="G1269" s="56"/>
      <c r="H1269" s="56"/>
    </row>
    <row r="1270" spans="1:8" x14ac:dyDescent="0.3">
      <c r="A1270" s="30">
        <v>8</v>
      </c>
      <c r="B1270" s="44" t="s">
        <v>55</v>
      </c>
      <c r="C1270" s="35" t="s">
        <v>6</v>
      </c>
      <c r="D1270" s="102">
        <v>0.1</v>
      </c>
      <c r="E1270" s="45">
        <f>'VẬT LIỆU'!D11</f>
        <v>120000</v>
      </c>
      <c r="F1270" s="48">
        <f t="shared" si="80"/>
        <v>12000</v>
      </c>
      <c r="G1270" s="56"/>
      <c r="H1270" s="56"/>
    </row>
    <row r="1271" spans="1:8" x14ac:dyDescent="0.3">
      <c r="A1271" s="30">
        <v>9</v>
      </c>
      <c r="B1271" s="44" t="s">
        <v>304</v>
      </c>
      <c r="C1271" s="35" t="s">
        <v>30</v>
      </c>
      <c r="D1271" s="102">
        <v>1</v>
      </c>
      <c r="E1271" s="45">
        <f>'VẬT LIỆU'!D65</f>
        <v>60000</v>
      </c>
      <c r="F1271" s="48">
        <f t="shared" si="80"/>
        <v>60000</v>
      </c>
      <c r="G1271" s="56"/>
      <c r="H1271" s="56"/>
    </row>
    <row r="1272" spans="1:8" x14ac:dyDescent="0.3">
      <c r="A1272" s="30">
        <v>10</v>
      </c>
      <c r="B1272" s="44" t="s">
        <v>305</v>
      </c>
      <c r="C1272" s="35" t="s">
        <v>30</v>
      </c>
      <c r="D1272" s="102">
        <v>1</v>
      </c>
      <c r="E1272" s="45">
        <f>'VẬT LIỆU'!D66</f>
        <v>50000</v>
      </c>
      <c r="F1272" s="48">
        <f t="shared" si="80"/>
        <v>50000</v>
      </c>
      <c r="G1272" s="56"/>
      <c r="H1272" s="56"/>
    </row>
    <row r="1273" spans="1:8" x14ac:dyDescent="0.3">
      <c r="A1273" s="30">
        <v>11</v>
      </c>
      <c r="B1273" s="44" t="s">
        <v>291</v>
      </c>
      <c r="C1273" s="35" t="s">
        <v>30</v>
      </c>
      <c r="D1273" s="102">
        <v>1</v>
      </c>
      <c r="E1273" s="45">
        <f>'VẬT LIỆU'!D62</f>
        <v>39000</v>
      </c>
      <c r="F1273" s="48">
        <f t="shared" si="80"/>
        <v>39000</v>
      </c>
      <c r="G1273" s="56"/>
      <c r="H1273" s="56"/>
    </row>
    <row r="1274" spans="1:8" x14ac:dyDescent="0.3">
      <c r="A1274" s="30">
        <v>12</v>
      </c>
      <c r="B1274" s="44" t="s">
        <v>292</v>
      </c>
      <c r="C1274" s="35" t="s">
        <v>6</v>
      </c>
      <c r="D1274" s="102">
        <v>0.2</v>
      </c>
      <c r="E1274" s="45">
        <f>'VẬT LIỆU'!D26</f>
        <v>32000</v>
      </c>
      <c r="F1274" s="48">
        <f t="shared" si="80"/>
        <v>6400</v>
      </c>
      <c r="G1274" s="56"/>
      <c r="H1274" s="56"/>
    </row>
    <row r="1275" spans="1:8" x14ac:dyDescent="0.3">
      <c r="A1275" s="30">
        <v>13</v>
      </c>
      <c r="B1275" s="44" t="s">
        <v>306</v>
      </c>
      <c r="C1275" s="35" t="s">
        <v>307</v>
      </c>
      <c r="D1275" s="102">
        <v>2</v>
      </c>
      <c r="E1275" s="45">
        <f>'VẬT LIỆU'!D67</f>
        <v>4500</v>
      </c>
      <c r="F1275" s="48">
        <f t="shared" si="80"/>
        <v>9000</v>
      </c>
      <c r="G1275" s="56"/>
      <c r="H1275" s="56"/>
    </row>
    <row r="1276" spans="1:8" x14ac:dyDescent="0.3">
      <c r="A1276" s="30">
        <v>14</v>
      </c>
      <c r="B1276" s="44" t="s">
        <v>308</v>
      </c>
      <c r="C1276" s="35" t="s">
        <v>307</v>
      </c>
      <c r="D1276" s="102">
        <v>2</v>
      </c>
      <c r="E1276" s="45">
        <f>'VẬT LIỆU'!D68</f>
        <v>19000</v>
      </c>
      <c r="F1276" s="48">
        <f t="shared" si="80"/>
        <v>38000</v>
      </c>
      <c r="G1276" s="56"/>
      <c r="H1276" s="56"/>
    </row>
    <row r="1277" spans="1:8" x14ac:dyDescent="0.3">
      <c r="A1277" s="30">
        <v>15</v>
      </c>
      <c r="B1277" s="44" t="s">
        <v>336</v>
      </c>
      <c r="C1277" s="35" t="s">
        <v>307</v>
      </c>
      <c r="D1277" s="102">
        <v>2</v>
      </c>
      <c r="E1277" s="45">
        <f>'VẬT LIỆU'!D72</f>
        <v>16000</v>
      </c>
      <c r="F1277" s="48">
        <f t="shared" si="80"/>
        <v>32000</v>
      </c>
      <c r="G1277" s="56"/>
      <c r="H1277" s="56"/>
    </row>
    <row r="1278" spans="1:8" x14ac:dyDescent="0.3">
      <c r="A1278" s="30">
        <v>16</v>
      </c>
      <c r="B1278" s="44" t="s">
        <v>337</v>
      </c>
      <c r="C1278" s="35" t="s">
        <v>30</v>
      </c>
      <c r="D1278" s="102">
        <v>0.05</v>
      </c>
      <c r="E1278" s="45">
        <f>'VẬT LIỆU'!D73</f>
        <v>1300000</v>
      </c>
      <c r="F1278" s="48">
        <f t="shared" si="80"/>
        <v>65000</v>
      </c>
      <c r="G1278" s="56"/>
      <c r="H1278" s="56"/>
    </row>
    <row r="1279" spans="1:8" x14ac:dyDescent="0.3">
      <c r="A1279" s="30">
        <v>17</v>
      </c>
      <c r="B1279" s="46" t="s">
        <v>311</v>
      </c>
      <c r="C1279" s="43" t="s">
        <v>30</v>
      </c>
      <c r="D1279" s="102">
        <v>0.1</v>
      </c>
      <c r="E1279" s="45">
        <f>'VẬT LIỆU'!D71</f>
        <v>35000</v>
      </c>
      <c r="F1279" s="48">
        <f t="shared" si="80"/>
        <v>3500</v>
      </c>
      <c r="G1279" s="56"/>
      <c r="H1279" s="56"/>
    </row>
    <row r="1280" spans="1:8" x14ac:dyDescent="0.3">
      <c r="A1280" s="30">
        <v>18</v>
      </c>
      <c r="B1280" s="46" t="s">
        <v>293</v>
      </c>
      <c r="C1280" s="43" t="s">
        <v>120</v>
      </c>
      <c r="D1280" s="102">
        <v>0.04</v>
      </c>
      <c r="E1280" s="45">
        <f>'VẬT LIỆU'!D74</f>
        <v>40000</v>
      </c>
      <c r="F1280" s="48">
        <f t="shared" si="80"/>
        <v>1600</v>
      </c>
      <c r="G1280" s="56"/>
      <c r="H1280" s="56"/>
    </row>
    <row r="1281" spans="1:8" ht="32.25" x14ac:dyDescent="0.3">
      <c r="A1281" s="30">
        <v>19</v>
      </c>
      <c r="B1281" s="90" t="s">
        <v>338</v>
      </c>
      <c r="C1281" s="43" t="s">
        <v>237</v>
      </c>
      <c r="D1281" s="102">
        <v>3</v>
      </c>
      <c r="E1281" s="72">
        <f>'VẬT LIỆU'!D70</f>
        <v>30000</v>
      </c>
      <c r="F1281" s="54">
        <f t="shared" si="80"/>
        <v>90000</v>
      </c>
      <c r="G1281" s="56"/>
      <c r="H1281" s="56"/>
    </row>
    <row r="1282" spans="1:8" x14ac:dyDescent="0.3">
      <c r="A1282" s="30">
        <v>20</v>
      </c>
      <c r="B1282" s="44" t="s">
        <v>309</v>
      </c>
      <c r="C1282" s="35" t="s">
        <v>5</v>
      </c>
      <c r="D1282" s="102">
        <v>0.1</v>
      </c>
      <c r="E1282" s="72">
        <f>'VẬT LIỆU'!D69</f>
        <v>15000</v>
      </c>
      <c r="F1282" s="48">
        <f t="shared" si="80"/>
        <v>1500</v>
      </c>
      <c r="G1282" s="56"/>
      <c r="H1282" s="56"/>
    </row>
    <row r="1283" spans="1:8" x14ac:dyDescent="0.3">
      <c r="A1283" s="145" t="s">
        <v>80</v>
      </c>
      <c r="B1283" s="145"/>
      <c r="C1283" s="145"/>
      <c r="D1283" s="145"/>
      <c r="E1283" s="145"/>
      <c r="F1283" s="55">
        <f>SUM(F1263:F1282)</f>
        <v>490500</v>
      </c>
      <c r="G1283" s="56"/>
      <c r="H1283" s="56"/>
    </row>
    <row r="1284" spans="1:8" x14ac:dyDescent="0.3">
      <c r="A1284" s="146" t="s">
        <v>81</v>
      </c>
      <c r="B1284" s="146"/>
      <c r="C1284" s="146"/>
      <c r="D1284" s="146"/>
      <c r="E1284" s="146"/>
      <c r="F1284" s="146"/>
      <c r="G1284" s="146"/>
      <c r="H1284" s="47">
        <f>H1238*0.15</f>
        <v>179133.77437500001</v>
      </c>
    </row>
    <row r="1285" spans="1:8" x14ac:dyDescent="0.3">
      <c r="A1285" s="146" t="s">
        <v>82</v>
      </c>
      <c r="B1285" s="146"/>
      <c r="C1285" s="146"/>
      <c r="D1285" s="146"/>
      <c r="E1285" s="146"/>
      <c r="F1285" s="146"/>
      <c r="G1285" s="146"/>
      <c r="H1285" s="47">
        <f>H1238+H1284</f>
        <v>1373358.9368750001</v>
      </c>
    </row>
    <row r="1287" spans="1:8" x14ac:dyDescent="0.3">
      <c r="A1287" s="64">
        <v>5</v>
      </c>
      <c r="B1287" s="161" t="s">
        <v>316</v>
      </c>
      <c r="C1287" s="162"/>
      <c r="D1287" s="162"/>
      <c r="E1287" s="162"/>
      <c r="F1287" s="162"/>
      <c r="G1287" s="162"/>
      <c r="H1287" s="163"/>
    </row>
    <row r="1288" spans="1:8" x14ac:dyDescent="0.3">
      <c r="A1288" s="164" t="s">
        <v>327</v>
      </c>
      <c r="B1288" s="165"/>
      <c r="C1288" s="165"/>
      <c r="D1288" s="165"/>
      <c r="E1288" s="165"/>
      <c r="F1288" s="165"/>
      <c r="G1288" s="165"/>
      <c r="H1288" s="166"/>
    </row>
    <row r="1289" spans="1:8" x14ac:dyDescent="0.3">
      <c r="A1289" s="146" t="s">
        <v>60</v>
      </c>
      <c r="B1289" s="146"/>
      <c r="C1289" s="146"/>
      <c r="D1289" s="146"/>
      <c r="E1289" s="146"/>
      <c r="F1289" s="146"/>
      <c r="G1289" s="146"/>
      <c r="H1289" s="47">
        <f>H1299+G1311+F1334</f>
        <v>1194225.1625000001</v>
      </c>
    </row>
    <row r="1290" spans="1:8" x14ac:dyDescent="0.3">
      <c r="A1290" s="147" t="s">
        <v>61</v>
      </c>
      <c r="B1290" s="148"/>
      <c r="C1290" s="148"/>
      <c r="D1290" s="148"/>
      <c r="E1290" s="148"/>
      <c r="F1290" s="148"/>
      <c r="G1290" s="148"/>
      <c r="H1290" s="149"/>
    </row>
    <row r="1291" spans="1:8" x14ac:dyDescent="0.3">
      <c r="A1291" s="150" t="s">
        <v>62</v>
      </c>
      <c r="B1291" s="151"/>
      <c r="C1291" s="151"/>
      <c r="D1291" s="151"/>
      <c r="E1291" s="151"/>
      <c r="F1291" s="151"/>
      <c r="G1291" s="151"/>
      <c r="H1291" s="152"/>
    </row>
    <row r="1292" spans="1:8" x14ac:dyDescent="0.3">
      <c r="A1292" s="153" t="s">
        <v>0</v>
      </c>
      <c r="B1292" s="154" t="s">
        <v>88</v>
      </c>
      <c r="C1292" s="153" t="s">
        <v>63</v>
      </c>
      <c r="D1292" s="153"/>
      <c r="E1292" s="153"/>
      <c r="F1292" s="153"/>
      <c r="G1292" s="49"/>
      <c r="H1292" s="49"/>
    </row>
    <row r="1293" spans="1:8" ht="31.5" x14ac:dyDescent="0.3">
      <c r="A1293" s="153"/>
      <c r="B1293" s="153"/>
      <c r="C1293" s="87" t="s">
        <v>87</v>
      </c>
      <c r="D1293" s="86" t="s">
        <v>85</v>
      </c>
      <c r="E1293" s="86" t="s">
        <v>84</v>
      </c>
      <c r="F1293" s="87" t="s">
        <v>86</v>
      </c>
      <c r="G1293" s="57" t="s">
        <v>83</v>
      </c>
      <c r="H1293" s="49" t="s">
        <v>64</v>
      </c>
    </row>
    <row r="1294" spans="1:8" ht="47.25" x14ac:dyDescent="0.3">
      <c r="A1294" s="85">
        <v>1</v>
      </c>
      <c r="B1294" s="52" t="s">
        <v>328</v>
      </c>
      <c r="C1294" s="30">
        <v>2</v>
      </c>
      <c r="D1294" s="58" t="s">
        <v>275</v>
      </c>
      <c r="E1294" s="53" t="s">
        <v>268</v>
      </c>
      <c r="F1294" s="30">
        <v>0.125</v>
      </c>
      <c r="G1294" s="54">
        <f>'NHÂN CÔNG'!G5</f>
        <v>260091</v>
      </c>
      <c r="H1294" s="54">
        <f>C1294*F1294*G1294</f>
        <v>65022.75</v>
      </c>
    </row>
    <row r="1295" spans="1:8" ht="47.25" x14ac:dyDescent="0.3">
      <c r="A1295" s="85">
        <v>2</v>
      </c>
      <c r="B1295" s="52" t="s">
        <v>329</v>
      </c>
      <c r="C1295" s="30">
        <v>3</v>
      </c>
      <c r="D1295" s="58" t="s">
        <v>275</v>
      </c>
      <c r="E1295" s="53" t="s">
        <v>268</v>
      </c>
      <c r="F1295" s="30">
        <v>0.125</v>
      </c>
      <c r="G1295" s="54">
        <f>'NHÂN CÔNG'!G5</f>
        <v>260091</v>
      </c>
      <c r="H1295" s="54">
        <f t="shared" ref="H1295:H1297" si="81">C1295*F1295*G1295</f>
        <v>97534.125</v>
      </c>
    </row>
    <row r="1296" spans="1:8" ht="47.25" x14ac:dyDescent="0.3">
      <c r="A1296" s="85">
        <v>3</v>
      </c>
      <c r="B1296" s="53" t="s">
        <v>330</v>
      </c>
      <c r="C1296" s="30">
        <v>2</v>
      </c>
      <c r="D1296" s="58" t="s">
        <v>275</v>
      </c>
      <c r="E1296" s="53" t="s">
        <v>268</v>
      </c>
      <c r="F1296" s="30">
        <v>0.25</v>
      </c>
      <c r="G1296" s="54">
        <f>'NHÂN CÔNG'!G5</f>
        <v>260091</v>
      </c>
      <c r="H1296" s="54">
        <f t="shared" si="81"/>
        <v>130045.5</v>
      </c>
    </row>
    <row r="1297" spans="1:8" ht="47.25" x14ac:dyDescent="0.3">
      <c r="A1297" s="85">
        <v>4</v>
      </c>
      <c r="B1297" s="53" t="s">
        <v>331</v>
      </c>
      <c r="C1297" s="30">
        <v>2</v>
      </c>
      <c r="D1297" s="58" t="s">
        <v>275</v>
      </c>
      <c r="E1297" s="53" t="s">
        <v>268</v>
      </c>
      <c r="F1297" s="30">
        <v>0.25</v>
      </c>
      <c r="G1297" s="54">
        <f>'NHÂN CÔNG'!G5</f>
        <v>260091</v>
      </c>
      <c r="H1297" s="54">
        <f t="shared" si="81"/>
        <v>130045.5</v>
      </c>
    </row>
    <row r="1298" spans="1:8" x14ac:dyDescent="0.3">
      <c r="A1298" s="155" t="s">
        <v>68</v>
      </c>
      <c r="B1298" s="156"/>
      <c r="C1298" s="156"/>
      <c r="D1298" s="156"/>
      <c r="E1298" s="156"/>
      <c r="F1298" s="156"/>
      <c r="G1298" s="157"/>
      <c r="H1298" s="54">
        <f>SUM(H1294:H1297)*0.1</f>
        <v>42264.787500000006</v>
      </c>
    </row>
    <row r="1299" spans="1:8" x14ac:dyDescent="0.3">
      <c r="A1299" s="158" t="s">
        <v>69</v>
      </c>
      <c r="B1299" s="158"/>
      <c r="C1299" s="158"/>
      <c r="D1299" s="158"/>
      <c r="E1299" s="158"/>
      <c r="F1299" s="158"/>
      <c r="G1299" s="159"/>
      <c r="H1299" s="55">
        <f>SUM(H1294:H1298)</f>
        <v>464912.66249999998</v>
      </c>
    </row>
    <row r="1300" spans="1:8" x14ac:dyDescent="0.3">
      <c r="A1300" s="144" t="s">
        <v>70</v>
      </c>
      <c r="B1300" s="144"/>
      <c r="C1300" s="144"/>
      <c r="D1300" s="144"/>
      <c r="E1300" s="144"/>
      <c r="F1300" s="144"/>
      <c r="G1300" s="144"/>
      <c r="H1300" s="160"/>
    </row>
    <row r="1301" spans="1:8" ht="47.25" x14ac:dyDescent="0.3">
      <c r="A1301" s="86" t="s">
        <v>0</v>
      </c>
      <c r="B1301" s="86" t="s">
        <v>71</v>
      </c>
      <c r="C1301" s="87" t="s">
        <v>72</v>
      </c>
      <c r="D1301" s="86" t="s">
        <v>32</v>
      </c>
      <c r="E1301" s="86" t="s">
        <v>73</v>
      </c>
      <c r="F1301" s="57" t="s">
        <v>20</v>
      </c>
      <c r="G1301" s="49" t="s">
        <v>64</v>
      </c>
      <c r="H1301" s="56"/>
    </row>
    <row r="1302" spans="1:8" ht="31.5" x14ac:dyDescent="0.3">
      <c r="A1302" s="30">
        <v>1</v>
      </c>
      <c r="B1302" s="95" t="s">
        <v>341</v>
      </c>
      <c r="C1302" s="53" t="s">
        <v>74</v>
      </c>
      <c r="D1302" s="30" t="s">
        <v>75</v>
      </c>
      <c r="E1302" s="30">
        <v>0.125</v>
      </c>
      <c r="F1302" s="54">
        <f>'THIẾT BỊ'!F61</f>
        <v>1775000</v>
      </c>
      <c r="G1302" s="54">
        <f t="shared" ref="G1302:G1310" si="82">F1302*E1302</f>
        <v>221875</v>
      </c>
      <c r="H1302" s="56"/>
    </row>
    <row r="1303" spans="1:8" ht="31.5" x14ac:dyDescent="0.3">
      <c r="A1303" s="30">
        <v>2</v>
      </c>
      <c r="B1303" s="52" t="s">
        <v>46</v>
      </c>
      <c r="C1303" s="53" t="s">
        <v>74</v>
      </c>
      <c r="D1303" s="30" t="s">
        <v>38</v>
      </c>
      <c r="E1303" s="30">
        <v>0.75</v>
      </c>
      <c r="F1303" s="54">
        <f>'THIẾT BỊ'!F7</f>
        <v>4750</v>
      </c>
      <c r="G1303" s="54">
        <f t="shared" si="82"/>
        <v>3562.5</v>
      </c>
      <c r="H1303" s="56"/>
    </row>
    <row r="1304" spans="1:8" ht="31.5" x14ac:dyDescent="0.3">
      <c r="A1304" s="30">
        <v>3</v>
      </c>
      <c r="B1304" s="52" t="s">
        <v>3</v>
      </c>
      <c r="C1304" s="53" t="s">
        <v>74</v>
      </c>
      <c r="D1304" s="30" t="s">
        <v>38</v>
      </c>
      <c r="E1304" s="30">
        <v>0.125</v>
      </c>
      <c r="F1304" s="54">
        <f>'THIẾT BỊ'!F8</f>
        <v>12000</v>
      </c>
      <c r="G1304" s="54">
        <f t="shared" si="82"/>
        <v>1500</v>
      </c>
      <c r="H1304" s="56"/>
    </row>
    <row r="1305" spans="1:8" ht="47.25" x14ac:dyDescent="0.3">
      <c r="A1305" s="30">
        <v>4</v>
      </c>
      <c r="B1305" s="52" t="s">
        <v>47</v>
      </c>
      <c r="C1305" s="53" t="s">
        <v>76</v>
      </c>
      <c r="D1305" s="30" t="s">
        <v>38</v>
      </c>
      <c r="E1305" s="30">
        <v>0.125</v>
      </c>
      <c r="F1305" s="54">
        <f>'THIẾT BỊ'!F9</f>
        <v>8000</v>
      </c>
      <c r="G1305" s="54">
        <f t="shared" si="82"/>
        <v>1000</v>
      </c>
      <c r="H1305" s="56"/>
    </row>
    <row r="1306" spans="1:8" ht="31.5" x14ac:dyDescent="0.3">
      <c r="A1306" s="30">
        <v>5</v>
      </c>
      <c r="B1306" s="52" t="s">
        <v>48</v>
      </c>
      <c r="C1306" s="53" t="s">
        <v>74</v>
      </c>
      <c r="D1306" s="30" t="s">
        <v>38</v>
      </c>
      <c r="E1306" s="30">
        <v>0.125</v>
      </c>
      <c r="F1306" s="54">
        <f>'THIẾT BỊ'!F10</f>
        <v>72000</v>
      </c>
      <c r="G1306" s="54">
        <f t="shared" si="82"/>
        <v>9000</v>
      </c>
      <c r="H1306" s="56"/>
    </row>
    <row r="1307" spans="1:8" ht="31.5" x14ac:dyDescent="0.3">
      <c r="A1307" s="30">
        <v>6</v>
      </c>
      <c r="B1307" s="52" t="s">
        <v>277</v>
      </c>
      <c r="C1307" s="53" t="s">
        <v>74</v>
      </c>
      <c r="D1307" s="30" t="s">
        <v>38</v>
      </c>
      <c r="E1307" s="30">
        <v>0.125</v>
      </c>
      <c r="F1307" s="54">
        <f>'THIẾT BỊ'!F51</f>
        <v>2200</v>
      </c>
      <c r="G1307" s="54">
        <f t="shared" si="82"/>
        <v>275</v>
      </c>
      <c r="H1307" s="56"/>
    </row>
    <row r="1308" spans="1:8" ht="31.5" x14ac:dyDescent="0.3">
      <c r="A1308" s="30">
        <v>7</v>
      </c>
      <c r="B1308" s="52" t="s">
        <v>278</v>
      </c>
      <c r="C1308" s="53" t="s">
        <v>74</v>
      </c>
      <c r="D1308" s="30" t="s">
        <v>38</v>
      </c>
      <c r="E1308" s="30">
        <v>0.75</v>
      </c>
      <c r="F1308" s="54">
        <f>'THIẾT BỊ'!F52</f>
        <v>666.66666666666663</v>
      </c>
      <c r="G1308" s="54">
        <f t="shared" si="82"/>
        <v>500</v>
      </c>
      <c r="H1308" s="56"/>
    </row>
    <row r="1309" spans="1:8" ht="31.5" x14ac:dyDescent="0.3">
      <c r="A1309" s="30">
        <v>8</v>
      </c>
      <c r="B1309" s="52" t="s">
        <v>279</v>
      </c>
      <c r="C1309" s="53" t="s">
        <v>74</v>
      </c>
      <c r="D1309" s="30" t="s">
        <v>38</v>
      </c>
      <c r="E1309" s="30">
        <v>0.75</v>
      </c>
      <c r="F1309" s="54">
        <f>'THIẾT BỊ'!F53</f>
        <v>666.66666666666663</v>
      </c>
      <c r="G1309" s="54">
        <f t="shared" si="82"/>
        <v>500</v>
      </c>
      <c r="H1309" s="56"/>
    </row>
    <row r="1310" spans="1:8" ht="31.5" x14ac:dyDescent="0.3">
      <c r="A1310" s="30">
        <v>9</v>
      </c>
      <c r="B1310" s="52" t="s">
        <v>280</v>
      </c>
      <c r="C1310" s="53" t="s">
        <v>74</v>
      </c>
      <c r="D1310" s="30" t="s">
        <v>38</v>
      </c>
      <c r="E1310" s="30">
        <v>0.75</v>
      </c>
      <c r="F1310" s="54">
        <f>'THIẾT BỊ'!F54</f>
        <v>800</v>
      </c>
      <c r="G1310" s="54">
        <f t="shared" si="82"/>
        <v>600</v>
      </c>
      <c r="H1310" s="56"/>
    </row>
    <row r="1311" spans="1:8" x14ac:dyDescent="0.3">
      <c r="A1311" s="141" t="s">
        <v>77</v>
      </c>
      <c r="B1311" s="142"/>
      <c r="C1311" s="142"/>
      <c r="D1311" s="142"/>
      <c r="E1311" s="142"/>
      <c r="F1311" s="143"/>
      <c r="G1311" s="55">
        <f>SUM(G1302:G1310)</f>
        <v>238812.5</v>
      </c>
      <c r="H1311" s="56"/>
    </row>
    <row r="1312" spans="1:8" x14ac:dyDescent="0.3">
      <c r="A1312" s="144" t="s">
        <v>78</v>
      </c>
      <c r="B1312" s="144"/>
      <c r="C1312" s="144"/>
      <c r="D1312" s="144"/>
      <c r="E1312" s="144"/>
      <c r="F1312" s="144"/>
      <c r="G1312" s="56"/>
      <c r="H1312" s="56"/>
    </row>
    <row r="1313" spans="1:8" x14ac:dyDescent="0.3">
      <c r="A1313" s="86" t="s">
        <v>0</v>
      </c>
      <c r="B1313" s="66" t="s">
        <v>79</v>
      </c>
      <c r="C1313" s="66" t="s">
        <v>32</v>
      </c>
      <c r="D1313" s="66" t="s">
        <v>73</v>
      </c>
      <c r="E1313" s="66" t="s">
        <v>16</v>
      </c>
      <c r="F1313" s="67" t="s">
        <v>64</v>
      </c>
      <c r="G1313" s="56"/>
      <c r="H1313" s="56"/>
    </row>
    <row r="1314" spans="1:8" x14ac:dyDescent="0.3">
      <c r="A1314" s="30">
        <v>1</v>
      </c>
      <c r="B1314" s="46" t="s">
        <v>281</v>
      </c>
      <c r="C1314" s="43" t="s">
        <v>282</v>
      </c>
      <c r="D1314" s="102">
        <v>50</v>
      </c>
      <c r="E1314" s="45">
        <f>'VẬT LIỆU'!D57</f>
        <v>200</v>
      </c>
      <c r="F1314" s="54">
        <f>E1314*D1314</f>
        <v>10000</v>
      </c>
      <c r="G1314" s="56"/>
      <c r="H1314" s="56"/>
    </row>
    <row r="1315" spans="1:8" x14ac:dyDescent="0.3">
      <c r="A1315" s="30">
        <v>2</v>
      </c>
      <c r="B1315" s="46" t="s">
        <v>287</v>
      </c>
      <c r="C1315" s="43" t="s">
        <v>30</v>
      </c>
      <c r="D1315" s="102">
        <v>3</v>
      </c>
      <c r="E1315" s="45">
        <f>'VẬT LIỆU'!D49</f>
        <v>2000</v>
      </c>
      <c r="F1315" s="54">
        <f t="shared" ref="F1315:F1333" si="83">E1315*D1315</f>
        <v>6000</v>
      </c>
      <c r="G1315" s="56"/>
      <c r="H1315" s="56"/>
    </row>
    <row r="1316" spans="1:8" x14ac:dyDescent="0.3">
      <c r="A1316" s="30">
        <v>3</v>
      </c>
      <c r="B1316" s="46" t="s">
        <v>288</v>
      </c>
      <c r="C1316" s="43" t="s">
        <v>120</v>
      </c>
      <c r="D1316" s="102">
        <v>3</v>
      </c>
      <c r="E1316" s="45">
        <f>'VẬT LIỆU'!D60</f>
        <v>2800</v>
      </c>
      <c r="F1316" s="54">
        <f t="shared" si="83"/>
        <v>8400</v>
      </c>
      <c r="G1316" s="56"/>
      <c r="H1316" s="56"/>
    </row>
    <row r="1317" spans="1:8" x14ac:dyDescent="0.3">
      <c r="A1317" s="30">
        <v>4</v>
      </c>
      <c r="B1317" s="44" t="s">
        <v>51</v>
      </c>
      <c r="C1317" s="35" t="s">
        <v>52</v>
      </c>
      <c r="D1317" s="102">
        <v>0.1</v>
      </c>
      <c r="E1317" s="45">
        <f>'VẬT LIỆU'!D7</f>
        <v>40000</v>
      </c>
      <c r="F1317" s="54">
        <f t="shared" si="83"/>
        <v>4000</v>
      </c>
      <c r="G1317" s="56"/>
      <c r="H1317" s="56"/>
    </row>
    <row r="1318" spans="1:8" x14ac:dyDescent="0.3">
      <c r="A1318" s="30">
        <v>5</v>
      </c>
      <c r="B1318" s="44" t="s">
        <v>39</v>
      </c>
      <c r="C1318" s="35" t="s">
        <v>5</v>
      </c>
      <c r="D1318" s="102">
        <v>0.15</v>
      </c>
      <c r="E1318" s="45">
        <f>'VẬT LIỆU'!D8</f>
        <v>90000</v>
      </c>
      <c r="F1318" s="54">
        <f t="shared" si="83"/>
        <v>13500</v>
      </c>
      <c r="G1318" s="56"/>
      <c r="H1318" s="56"/>
    </row>
    <row r="1319" spans="1:8" x14ac:dyDescent="0.3">
      <c r="A1319" s="30">
        <v>6</v>
      </c>
      <c r="B1319" s="44" t="s">
        <v>53</v>
      </c>
      <c r="C1319" s="35" t="s">
        <v>6</v>
      </c>
      <c r="D1319" s="102">
        <v>0.05</v>
      </c>
      <c r="E1319" s="45">
        <f>'VẬT LIỆU'!D9</f>
        <v>800000</v>
      </c>
      <c r="F1319" s="54">
        <f t="shared" si="83"/>
        <v>40000</v>
      </c>
      <c r="G1319" s="56"/>
      <c r="H1319" s="56"/>
    </row>
    <row r="1320" spans="1:8" x14ac:dyDescent="0.3">
      <c r="A1320" s="30">
        <v>7</v>
      </c>
      <c r="B1320" s="44" t="s">
        <v>289</v>
      </c>
      <c r="C1320" s="35" t="s">
        <v>6</v>
      </c>
      <c r="D1320" s="102">
        <v>0.1</v>
      </c>
      <c r="E1320" s="45">
        <f>'VẬT LIỆU'!D61</f>
        <v>6000</v>
      </c>
      <c r="F1320" s="54">
        <f t="shared" si="83"/>
        <v>600</v>
      </c>
      <c r="G1320" s="56"/>
      <c r="H1320" s="56"/>
    </row>
    <row r="1321" spans="1:8" x14ac:dyDescent="0.3">
      <c r="A1321" s="30">
        <v>8</v>
      </c>
      <c r="B1321" s="44" t="s">
        <v>55</v>
      </c>
      <c r="C1321" s="35" t="s">
        <v>6</v>
      </c>
      <c r="D1321" s="102">
        <v>0.1</v>
      </c>
      <c r="E1321" s="45">
        <f>'VẬT LIỆU'!D11</f>
        <v>120000</v>
      </c>
      <c r="F1321" s="54">
        <f t="shared" si="83"/>
        <v>12000</v>
      </c>
      <c r="G1321" s="56"/>
      <c r="H1321" s="56"/>
    </row>
    <row r="1322" spans="1:8" x14ac:dyDescent="0.3">
      <c r="A1322" s="30">
        <v>9</v>
      </c>
      <c r="B1322" s="44" t="s">
        <v>304</v>
      </c>
      <c r="C1322" s="35" t="s">
        <v>30</v>
      </c>
      <c r="D1322" s="102">
        <v>1</v>
      </c>
      <c r="E1322" s="45">
        <f>'VẬT LIỆU'!D65</f>
        <v>60000</v>
      </c>
      <c r="F1322" s="54">
        <f t="shared" si="83"/>
        <v>60000</v>
      </c>
      <c r="G1322" s="56"/>
      <c r="H1322" s="56"/>
    </row>
    <row r="1323" spans="1:8" x14ac:dyDescent="0.3">
      <c r="A1323" s="30">
        <v>10</v>
      </c>
      <c r="B1323" s="44" t="s">
        <v>305</v>
      </c>
      <c r="C1323" s="35" t="s">
        <v>30</v>
      </c>
      <c r="D1323" s="102">
        <v>1</v>
      </c>
      <c r="E1323" s="45">
        <f>'VẬT LIỆU'!D66</f>
        <v>50000</v>
      </c>
      <c r="F1323" s="54">
        <f t="shared" si="83"/>
        <v>50000</v>
      </c>
      <c r="G1323" s="56"/>
      <c r="H1323" s="56"/>
    </row>
    <row r="1324" spans="1:8" x14ac:dyDescent="0.3">
      <c r="A1324" s="30">
        <v>11</v>
      </c>
      <c r="B1324" s="44" t="s">
        <v>291</v>
      </c>
      <c r="C1324" s="35" t="s">
        <v>30</v>
      </c>
      <c r="D1324" s="102">
        <v>1</v>
      </c>
      <c r="E1324" s="45">
        <f>'VẬT LIỆU'!D62</f>
        <v>39000</v>
      </c>
      <c r="F1324" s="54">
        <f t="shared" si="83"/>
        <v>39000</v>
      </c>
      <c r="G1324" s="56"/>
      <c r="H1324" s="56"/>
    </row>
    <row r="1325" spans="1:8" x14ac:dyDescent="0.3">
      <c r="A1325" s="30">
        <v>12</v>
      </c>
      <c r="B1325" s="44" t="s">
        <v>292</v>
      </c>
      <c r="C1325" s="35" t="s">
        <v>6</v>
      </c>
      <c r="D1325" s="102">
        <v>0.2</v>
      </c>
      <c r="E1325" s="45">
        <f>'VẬT LIỆU'!D26</f>
        <v>32000</v>
      </c>
      <c r="F1325" s="54">
        <f t="shared" si="83"/>
        <v>6400</v>
      </c>
      <c r="G1325" s="56"/>
      <c r="H1325" s="56"/>
    </row>
    <row r="1326" spans="1:8" x14ac:dyDescent="0.3">
      <c r="A1326" s="30">
        <v>13</v>
      </c>
      <c r="B1326" s="44" t="s">
        <v>306</v>
      </c>
      <c r="C1326" s="35" t="s">
        <v>307</v>
      </c>
      <c r="D1326" s="102">
        <v>2</v>
      </c>
      <c r="E1326" s="45">
        <f>'VẬT LIỆU'!D67</f>
        <v>4500</v>
      </c>
      <c r="F1326" s="54">
        <f t="shared" si="83"/>
        <v>9000</v>
      </c>
      <c r="G1326" s="56"/>
      <c r="H1326" s="56"/>
    </row>
    <row r="1327" spans="1:8" x14ac:dyDescent="0.3">
      <c r="A1327" s="30">
        <v>14</v>
      </c>
      <c r="B1327" s="44" t="s">
        <v>308</v>
      </c>
      <c r="C1327" s="35" t="s">
        <v>307</v>
      </c>
      <c r="D1327" s="102">
        <v>2</v>
      </c>
      <c r="E1327" s="45">
        <f>'VẬT LIỆU'!D68</f>
        <v>19000</v>
      </c>
      <c r="F1327" s="54">
        <f t="shared" si="83"/>
        <v>38000</v>
      </c>
      <c r="G1327" s="56"/>
      <c r="H1327" s="56"/>
    </row>
    <row r="1328" spans="1:8" x14ac:dyDescent="0.3">
      <c r="A1328" s="30">
        <v>15</v>
      </c>
      <c r="B1328" s="44" t="s">
        <v>336</v>
      </c>
      <c r="C1328" s="35" t="s">
        <v>307</v>
      </c>
      <c r="D1328" s="102">
        <v>2</v>
      </c>
      <c r="E1328" s="45">
        <f>'VẬT LIỆU'!D72</f>
        <v>16000</v>
      </c>
      <c r="F1328" s="54">
        <f t="shared" si="83"/>
        <v>32000</v>
      </c>
      <c r="G1328" s="56"/>
      <c r="H1328" s="56"/>
    </row>
    <row r="1329" spans="1:8" x14ac:dyDescent="0.3">
      <c r="A1329" s="30">
        <v>16</v>
      </c>
      <c r="B1329" s="44" t="s">
        <v>337</v>
      </c>
      <c r="C1329" s="35" t="s">
        <v>30</v>
      </c>
      <c r="D1329" s="102">
        <v>0.05</v>
      </c>
      <c r="E1329" s="45">
        <f>'VẬT LIỆU'!D73</f>
        <v>1300000</v>
      </c>
      <c r="F1329" s="54">
        <f t="shared" si="83"/>
        <v>65000</v>
      </c>
      <c r="G1329" s="56"/>
      <c r="H1329" s="56"/>
    </row>
    <row r="1330" spans="1:8" x14ac:dyDescent="0.3">
      <c r="A1330" s="30">
        <v>17</v>
      </c>
      <c r="B1330" s="46" t="s">
        <v>311</v>
      </c>
      <c r="C1330" s="43" t="s">
        <v>30</v>
      </c>
      <c r="D1330" s="102">
        <v>0.1</v>
      </c>
      <c r="E1330" s="45">
        <f>'VẬT LIỆU'!D71</f>
        <v>35000</v>
      </c>
      <c r="F1330" s="54">
        <f t="shared" si="83"/>
        <v>3500</v>
      </c>
      <c r="G1330" s="56"/>
      <c r="H1330" s="56"/>
    </row>
    <row r="1331" spans="1:8" x14ac:dyDescent="0.3">
      <c r="A1331" s="30">
        <v>18</v>
      </c>
      <c r="B1331" s="46" t="s">
        <v>293</v>
      </c>
      <c r="C1331" s="43" t="s">
        <v>120</v>
      </c>
      <c r="D1331" s="102">
        <v>0.04</v>
      </c>
      <c r="E1331" s="45">
        <f>'VẬT LIỆU'!D74</f>
        <v>40000</v>
      </c>
      <c r="F1331" s="54">
        <f t="shared" si="83"/>
        <v>1600</v>
      </c>
      <c r="G1331" s="56"/>
      <c r="H1331" s="56"/>
    </row>
    <row r="1332" spans="1:8" ht="32.25" x14ac:dyDescent="0.3">
      <c r="A1332" s="30">
        <v>19</v>
      </c>
      <c r="B1332" s="90" t="s">
        <v>338</v>
      </c>
      <c r="C1332" s="43" t="s">
        <v>237</v>
      </c>
      <c r="D1332" s="102">
        <v>3</v>
      </c>
      <c r="E1332" s="72">
        <f>'VẬT LIỆU'!D70</f>
        <v>30000</v>
      </c>
      <c r="F1332" s="54">
        <f t="shared" si="83"/>
        <v>90000</v>
      </c>
      <c r="G1332" s="56"/>
      <c r="H1332" s="56"/>
    </row>
    <row r="1333" spans="1:8" x14ac:dyDescent="0.3">
      <c r="A1333" s="30">
        <v>20</v>
      </c>
      <c r="B1333" s="44" t="s">
        <v>309</v>
      </c>
      <c r="C1333" s="35" t="s">
        <v>5</v>
      </c>
      <c r="D1333" s="102">
        <v>0.1</v>
      </c>
      <c r="E1333" s="72">
        <f>'VẬT LIỆU'!D69</f>
        <v>15000</v>
      </c>
      <c r="F1333" s="54">
        <f t="shared" si="83"/>
        <v>1500</v>
      </c>
      <c r="G1333" s="56"/>
      <c r="H1333" s="56"/>
    </row>
    <row r="1334" spans="1:8" x14ac:dyDescent="0.3">
      <c r="A1334" s="145" t="s">
        <v>80</v>
      </c>
      <c r="B1334" s="145"/>
      <c r="C1334" s="145"/>
      <c r="D1334" s="145"/>
      <c r="E1334" s="145"/>
      <c r="F1334" s="55">
        <f>SUM(F1314:F1333)</f>
        <v>490500</v>
      </c>
      <c r="G1334" s="56"/>
      <c r="H1334" s="56"/>
    </row>
    <row r="1335" spans="1:8" x14ac:dyDescent="0.3">
      <c r="A1335" s="146" t="s">
        <v>81</v>
      </c>
      <c r="B1335" s="146"/>
      <c r="C1335" s="146"/>
      <c r="D1335" s="146"/>
      <c r="E1335" s="146"/>
      <c r="F1335" s="146"/>
      <c r="G1335" s="146"/>
      <c r="H1335" s="47">
        <f>H1289*0.15</f>
        <v>179133.77437500001</v>
      </c>
    </row>
    <row r="1336" spans="1:8" x14ac:dyDescent="0.3">
      <c r="A1336" s="146" t="s">
        <v>82</v>
      </c>
      <c r="B1336" s="146"/>
      <c r="C1336" s="146"/>
      <c r="D1336" s="146"/>
      <c r="E1336" s="146"/>
      <c r="F1336" s="146"/>
      <c r="G1336" s="146"/>
      <c r="H1336" s="47">
        <f>H1289+H1335</f>
        <v>1373358.9368750001</v>
      </c>
    </row>
    <row r="1338" spans="1:8" x14ac:dyDescent="0.3">
      <c r="A1338" s="64">
        <v>6</v>
      </c>
      <c r="B1338" s="161" t="s">
        <v>317</v>
      </c>
      <c r="C1338" s="162"/>
      <c r="D1338" s="162"/>
      <c r="E1338" s="162"/>
      <c r="F1338" s="162"/>
      <c r="G1338" s="162"/>
      <c r="H1338" s="163"/>
    </row>
    <row r="1339" spans="1:8" x14ac:dyDescent="0.3">
      <c r="A1339" s="164" t="s">
        <v>327</v>
      </c>
      <c r="B1339" s="165"/>
      <c r="C1339" s="165"/>
      <c r="D1339" s="165"/>
      <c r="E1339" s="165"/>
      <c r="F1339" s="165"/>
      <c r="G1339" s="165"/>
      <c r="H1339" s="166"/>
    </row>
    <row r="1340" spans="1:8" x14ac:dyDescent="0.3">
      <c r="A1340" s="146" t="s">
        <v>60</v>
      </c>
      <c r="B1340" s="146"/>
      <c r="C1340" s="146"/>
      <c r="D1340" s="146"/>
      <c r="E1340" s="146"/>
      <c r="F1340" s="146"/>
      <c r="G1340" s="146"/>
      <c r="H1340" s="47">
        <f>H1356+G1371+F1393</f>
        <v>1331860.6666666665</v>
      </c>
    </row>
    <row r="1341" spans="1:8" x14ac:dyDescent="0.3">
      <c r="A1341" s="147" t="s">
        <v>61</v>
      </c>
      <c r="B1341" s="148"/>
      <c r="C1341" s="148"/>
      <c r="D1341" s="148"/>
      <c r="E1341" s="148"/>
      <c r="F1341" s="148"/>
      <c r="G1341" s="148"/>
      <c r="H1341" s="149"/>
    </row>
    <row r="1342" spans="1:8" x14ac:dyDescent="0.3">
      <c r="A1342" s="150" t="s">
        <v>62</v>
      </c>
      <c r="B1342" s="151"/>
      <c r="C1342" s="151"/>
      <c r="D1342" s="151"/>
      <c r="E1342" s="151"/>
      <c r="F1342" s="151"/>
      <c r="G1342" s="151"/>
      <c r="H1342" s="152"/>
    </row>
    <row r="1343" spans="1:8" x14ac:dyDescent="0.3">
      <c r="A1343" s="153" t="s">
        <v>0</v>
      </c>
      <c r="B1343" s="154" t="s">
        <v>88</v>
      </c>
      <c r="C1343" s="153" t="s">
        <v>63</v>
      </c>
      <c r="D1343" s="153"/>
      <c r="E1343" s="153"/>
      <c r="F1343" s="153"/>
      <c r="G1343" s="49"/>
      <c r="H1343" s="49"/>
    </row>
    <row r="1344" spans="1:8" ht="31.5" x14ac:dyDescent="0.3">
      <c r="A1344" s="153"/>
      <c r="B1344" s="153"/>
      <c r="C1344" s="110" t="s">
        <v>87</v>
      </c>
      <c r="D1344" s="109" t="s">
        <v>85</v>
      </c>
      <c r="E1344" s="109" t="s">
        <v>84</v>
      </c>
      <c r="F1344" s="110" t="s">
        <v>86</v>
      </c>
      <c r="G1344" s="57" t="s">
        <v>83</v>
      </c>
      <c r="H1344" s="49" t="s">
        <v>64</v>
      </c>
    </row>
    <row r="1345" spans="1:8" ht="47.25" x14ac:dyDescent="0.3">
      <c r="A1345" s="111">
        <v>1</v>
      </c>
      <c r="B1345" s="52" t="s">
        <v>343</v>
      </c>
      <c r="C1345" s="30">
        <v>2</v>
      </c>
      <c r="D1345" s="58" t="s">
        <v>275</v>
      </c>
      <c r="E1345" s="53" t="s">
        <v>268</v>
      </c>
      <c r="F1345" s="30">
        <v>0.125</v>
      </c>
      <c r="G1345" s="54">
        <f>'NHÂN CÔNG'!G5</f>
        <v>260091</v>
      </c>
      <c r="H1345" s="54">
        <f>C1345*F1345*G1345</f>
        <v>65022.75</v>
      </c>
    </row>
    <row r="1346" spans="1:8" ht="47.25" x14ac:dyDescent="0.3">
      <c r="A1346" s="111">
        <v>2</v>
      </c>
      <c r="B1346" s="52" t="s">
        <v>344</v>
      </c>
      <c r="C1346" s="30">
        <v>2</v>
      </c>
      <c r="D1346" s="58" t="s">
        <v>275</v>
      </c>
      <c r="E1346" s="53" t="s">
        <v>268</v>
      </c>
      <c r="F1346" s="30">
        <v>0.125</v>
      </c>
      <c r="G1346" s="54">
        <f>'NHÂN CÔNG'!G5</f>
        <v>260091</v>
      </c>
      <c r="H1346" s="54">
        <f t="shared" ref="H1346:H1354" si="84">C1346*F1346*G1346</f>
        <v>65022.75</v>
      </c>
    </row>
    <row r="1347" spans="1:8" ht="47.25" x14ac:dyDescent="0.3">
      <c r="A1347" s="111">
        <v>3</v>
      </c>
      <c r="B1347" s="53" t="s">
        <v>345</v>
      </c>
      <c r="C1347" s="30">
        <v>2</v>
      </c>
      <c r="D1347" s="58" t="s">
        <v>275</v>
      </c>
      <c r="E1347" s="53" t="s">
        <v>268</v>
      </c>
      <c r="F1347" s="30">
        <v>0.125</v>
      </c>
      <c r="G1347" s="54">
        <f>'NHÂN CÔNG'!G5</f>
        <v>260091</v>
      </c>
      <c r="H1347" s="54">
        <f t="shared" si="84"/>
        <v>65022.75</v>
      </c>
    </row>
    <row r="1348" spans="1:8" ht="47.25" x14ac:dyDescent="0.3">
      <c r="A1348" s="111">
        <v>4</v>
      </c>
      <c r="B1348" s="53" t="s">
        <v>346</v>
      </c>
      <c r="C1348" s="30">
        <v>2</v>
      </c>
      <c r="D1348" s="58" t="s">
        <v>299</v>
      </c>
      <c r="E1348" s="53" t="s">
        <v>268</v>
      </c>
      <c r="F1348" s="30">
        <v>0.125</v>
      </c>
      <c r="G1348" s="54">
        <f>'NHÂN CÔNG'!G5</f>
        <v>260091</v>
      </c>
      <c r="H1348" s="54">
        <f t="shared" si="84"/>
        <v>65022.75</v>
      </c>
    </row>
    <row r="1349" spans="1:8" ht="47.25" x14ac:dyDescent="0.3">
      <c r="A1349" s="111">
        <v>5</v>
      </c>
      <c r="B1349" s="53" t="s">
        <v>347</v>
      </c>
      <c r="C1349" s="30">
        <v>2</v>
      </c>
      <c r="D1349" s="58" t="s">
        <v>299</v>
      </c>
      <c r="E1349" s="53" t="s">
        <v>268</v>
      </c>
      <c r="F1349" s="30">
        <v>0.125</v>
      </c>
      <c r="G1349" s="54">
        <f>'NHÂN CÔNG'!G5</f>
        <v>260091</v>
      </c>
      <c r="H1349" s="54">
        <f t="shared" si="84"/>
        <v>65022.75</v>
      </c>
    </row>
    <row r="1350" spans="1:8" ht="47.25" x14ac:dyDescent="0.3">
      <c r="A1350" s="111">
        <v>6</v>
      </c>
      <c r="B1350" s="53" t="s">
        <v>348</v>
      </c>
      <c r="C1350" s="30">
        <v>2</v>
      </c>
      <c r="D1350" s="58" t="s">
        <v>275</v>
      </c>
      <c r="E1350" s="53" t="s">
        <v>268</v>
      </c>
      <c r="F1350" s="30">
        <v>0.125</v>
      </c>
      <c r="G1350" s="54">
        <f>'NHÂN CÔNG'!G5</f>
        <v>260091</v>
      </c>
      <c r="H1350" s="54">
        <f t="shared" si="84"/>
        <v>65022.75</v>
      </c>
    </row>
    <row r="1351" spans="1:8" ht="47.25" x14ac:dyDescent="0.3">
      <c r="A1351" s="111">
        <v>7</v>
      </c>
      <c r="B1351" s="53" t="s">
        <v>349</v>
      </c>
      <c r="C1351" s="30">
        <v>2</v>
      </c>
      <c r="D1351" s="58" t="s">
        <v>275</v>
      </c>
      <c r="E1351" s="53" t="s">
        <v>268</v>
      </c>
      <c r="F1351" s="30">
        <v>0.125</v>
      </c>
      <c r="G1351" s="54">
        <f>'NHÂN CÔNG'!G5</f>
        <v>260091</v>
      </c>
      <c r="H1351" s="54">
        <f t="shared" si="84"/>
        <v>65022.75</v>
      </c>
    </row>
    <row r="1352" spans="1:8" ht="47.25" x14ac:dyDescent="0.3">
      <c r="A1352" s="111">
        <v>8</v>
      </c>
      <c r="B1352" s="53" t="s">
        <v>350</v>
      </c>
      <c r="C1352" s="30">
        <v>2</v>
      </c>
      <c r="D1352" s="58" t="s">
        <v>275</v>
      </c>
      <c r="E1352" s="53" t="s">
        <v>268</v>
      </c>
      <c r="F1352" s="30">
        <v>0.125</v>
      </c>
      <c r="G1352" s="54">
        <f>'NHÂN CÔNG'!G5</f>
        <v>260091</v>
      </c>
      <c r="H1352" s="54">
        <f t="shared" si="84"/>
        <v>65022.75</v>
      </c>
    </row>
    <row r="1353" spans="1:8" ht="47.25" x14ac:dyDescent="0.3">
      <c r="A1353" s="111">
        <v>9</v>
      </c>
      <c r="B1353" s="53" t="s">
        <v>351</v>
      </c>
      <c r="C1353" s="30">
        <v>2</v>
      </c>
      <c r="D1353" s="58" t="s">
        <v>299</v>
      </c>
      <c r="E1353" s="53" t="s">
        <v>268</v>
      </c>
      <c r="F1353" s="30">
        <v>0.125</v>
      </c>
      <c r="G1353" s="54">
        <f>'NHÂN CÔNG'!G5</f>
        <v>260091</v>
      </c>
      <c r="H1353" s="54">
        <f t="shared" si="84"/>
        <v>65022.75</v>
      </c>
    </row>
    <row r="1354" spans="1:8" ht="47.25" x14ac:dyDescent="0.3">
      <c r="A1354" s="111">
        <v>10</v>
      </c>
      <c r="B1354" s="52" t="s">
        <v>352</v>
      </c>
      <c r="C1354" s="30">
        <v>2</v>
      </c>
      <c r="D1354" s="58" t="s">
        <v>299</v>
      </c>
      <c r="E1354" s="53" t="s">
        <v>268</v>
      </c>
      <c r="F1354" s="30">
        <v>0.125</v>
      </c>
      <c r="G1354" s="54">
        <f>'NHÂN CÔNG'!G5</f>
        <v>260091</v>
      </c>
      <c r="H1354" s="54">
        <f t="shared" si="84"/>
        <v>65022.75</v>
      </c>
    </row>
    <row r="1355" spans="1:8" x14ac:dyDescent="0.3">
      <c r="A1355" s="155" t="s">
        <v>68</v>
      </c>
      <c r="B1355" s="156"/>
      <c r="C1355" s="156"/>
      <c r="D1355" s="156"/>
      <c r="E1355" s="156"/>
      <c r="F1355" s="156"/>
      <c r="G1355" s="157"/>
      <c r="H1355" s="54">
        <f>SUM(H1345:H1354)*0.1</f>
        <v>65022.75</v>
      </c>
    </row>
    <row r="1356" spans="1:8" x14ac:dyDescent="0.3">
      <c r="A1356" s="158" t="s">
        <v>69</v>
      </c>
      <c r="B1356" s="158"/>
      <c r="C1356" s="158"/>
      <c r="D1356" s="158"/>
      <c r="E1356" s="158"/>
      <c r="F1356" s="158"/>
      <c r="G1356" s="159"/>
      <c r="H1356" s="55">
        <f>SUM(H1345:H1355)</f>
        <v>715250.25</v>
      </c>
    </row>
    <row r="1357" spans="1:8" x14ac:dyDescent="0.3">
      <c r="A1357" s="144" t="s">
        <v>70</v>
      </c>
      <c r="B1357" s="144"/>
      <c r="C1357" s="144"/>
      <c r="D1357" s="144"/>
      <c r="E1357" s="144"/>
      <c r="F1357" s="144"/>
      <c r="G1357" s="144"/>
      <c r="H1357" s="160"/>
    </row>
    <row r="1358" spans="1:8" ht="47.25" x14ac:dyDescent="0.3">
      <c r="A1358" s="109" t="s">
        <v>0</v>
      </c>
      <c r="B1358" s="109" t="s">
        <v>71</v>
      </c>
      <c r="C1358" s="110" t="s">
        <v>72</v>
      </c>
      <c r="D1358" s="109" t="s">
        <v>32</v>
      </c>
      <c r="E1358" s="109" t="s">
        <v>73</v>
      </c>
      <c r="F1358" s="57" t="s">
        <v>20</v>
      </c>
      <c r="G1358" s="49" t="s">
        <v>64</v>
      </c>
      <c r="H1358" s="56"/>
    </row>
    <row r="1359" spans="1:8" ht="157.5" x14ac:dyDescent="0.3">
      <c r="A1359" s="30">
        <v>1</v>
      </c>
      <c r="B1359" s="52" t="s">
        <v>353</v>
      </c>
      <c r="C1359" s="115" t="s">
        <v>354</v>
      </c>
      <c r="D1359" s="30" t="s">
        <v>75</v>
      </c>
      <c r="E1359" s="30">
        <v>0.375</v>
      </c>
      <c r="F1359" s="54">
        <f>'THIẾT BỊ'!F62</f>
        <v>212750</v>
      </c>
      <c r="G1359" s="54">
        <f t="shared" ref="G1359:G1370" si="85">F1359*E1359</f>
        <v>79781.25</v>
      </c>
      <c r="H1359" s="56"/>
    </row>
    <row r="1360" spans="1:8" ht="31.5" x14ac:dyDescent="0.3">
      <c r="A1360" s="30">
        <v>2</v>
      </c>
      <c r="B1360" s="116" t="s">
        <v>46</v>
      </c>
      <c r="C1360" s="53" t="s">
        <v>74</v>
      </c>
      <c r="D1360" s="30" t="s">
        <v>75</v>
      </c>
      <c r="E1360" s="30">
        <v>0.25</v>
      </c>
      <c r="F1360" s="54">
        <f>'THIẾT BỊ'!F7</f>
        <v>4750</v>
      </c>
      <c r="G1360" s="54">
        <f t="shared" si="85"/>
        <v>1187.5</v>
      </c>
      <c r="H1360" s="56"/>
    </row>
    <row r="1361" spans="1:8" ht="31.5" x14ac:dyDescent="0.3">
      <c r="A1361" s="30">
        <v>3</v>
      </c>
      <c r="B1361" s="116" t="s">
        <v>3</v>
      </c>
      <c r="C1361" s="53" t="s">
        <v>74</v>
      </c>
      <c r="D1361" s="30" t="s">
        <v>75</v>
      </c>
      <c r="E1361" s="30">
        <v>0.25</v>
      </c>
      <c r="F1361" s="54">
        <f>'THIẾT BỊ'!F8</f>
        <v>12000</v>
      </c>
      <c r="G1361" s="54">
        <f t="shared" si="85"/>
        <v>3000</v>
      </c>
      <c r="H1361" s="56"/>
    </row>
    <row r="1362" spans="1:8" ht="47.25" x14ac:dyDescent="0.3">
      <c r="A1362" s="30">
        <v>4</v>
      </c>
      <c r="B1362" s="116" t="s">
        <v>47</v>
      </c>
      <c r="C1362" s="53" t="s">
        <v>76</v>
      </c>
      <c r="D1362" s="30" t="s">
        <v>75</v>
      </c>
      <c r="E1362" s="30">
        <v>0.125</v>
      </c>
      <c r="F1362" s="54">
        <f>'THIẾT BỊ'!F9</f>
        <v>8000</v>
      </c>
      <c r="G1362" s="54">
        <f t="shared" si="85"/>
        <v>1000</v>
      </c>
      <c r="H1362" s="56"/>
    </row>
    <row r="1363" spans="1:8" ht="31.5" x14ac:dyDescent="0.3">
      <c r="A1363" s="30">
        <v>5</v>
      </c>
      <c r="B1363" s="116" t="s">
        <v>48</v>
      </c>
      <c r="C1363" s="53" t="s">
        <v>74</v>
      </c>
      <c r="D1363" s="30" t="s">
        <v>38</v>
      </c>
      <c r="E1363" s="30">
        <v>0.125</v>
      </c>
      <c r="F1363" s="54">
        <f>'THIẾT BỊ'!F10</f>
        <v>72000</v>
      </c>
      <c r="G1363" s="54">
        <f t="shared" si="85"/>
        <v>9000</v>
      </c>
      <c r="H1363" s="56"/>
    </row>
    <row r="1364" spans="1:8" ht="31.5" x14ac:dyDescent="0.3">
      <c r="A1364" s="30">
        <v>6</v>
      </c>
      <c r="B1364" s="116" t="s">
        <v>278</v>
      </c>
      <c r="C1364" s="53" t="s">
        <v>74</v>
      </c>
      <c r="D1364" s="30" t="s">
        <v>38</v>
      </c>
      <c r="E1364" s="30">
        <v>0.125</v>
      </c>
      <c r="F1364" s="54">
        <f>'THIẾT BỊ'!F52</f>
        <v>666.66666666666663</v>
      </c>
      <c r="G1364" s="54">
        <f t="shared" si="85"/>
        <v>83.333333333333329</v>
      </c>
      <c r="H1364" s="56"/>
    </row>
    <row r="1365" spans="1:8" ht="31.5" x14ac:dyDescent="0.3">
      <c r="A1365" s="30">
        <v>7</v>
      </c>
      <c r="B1365" s="116" t="s">
        <v>279</v>
      </c>
      <c r="C1365" s="53" t="s">
        <v>74</v>
      </c>
      <c r="D1365" s="30" t="s">
        <v>38</v>
      </c>
      <c r="E1365" s="30">
        <v>0.125</v>
      </c>
      <c r="F1365" s="54">
        <f>'THIẾT BỊ'!F53</f>
        <v>666.66666666666663</v>
      </c>
      <c r="G1365" s="54">
        <f t="shared" si="85"/>
        <v>83.333333333333329</v>
      </c>
      <c r="H1365" s="56"/>
    </row>
    <row r="1366" spans="1:8" ht="31.5" x14ac:dyDescent="0.3">
      <c r="A1366" s="30">
        <v>8</v>
      </c>
      <c r="B1366" s="116" t="s">
        <v>280</v>
      </c>
      <c r="C1366" s="53" t="s">
        <v>74</v>
      </c>
      <c r="D1366" s="30" t="s">
        <v>38</v>
      </c>
      <c r="E1366" s="30">
        <v>0.125</v>
      </c>
      <c r="F1366" s="54">
        <f>'THIẾT BỊ'!F54</f>
        <v>800</v>
      </c>
      <c r="G1366" s="54">
        <f t="shared" si="85"/>
        <v>100</v>
      </c>
      <c r="H1366" s="56"/>
    </row>
    <row r="1367" spans="1:8" ht="47.25" x14ac:dyDescent="0.3">
      <c r="A1367" s="30">
        <v>9</v>
      </c>
      <c r="B1367" s="117" t="s">
        <v>355</v>
      </c>
      <c r="C1367" s="53" t="s">
        <v>74</v>
      </c>
      <c r="D1367" s="30" t="s">
        <v>38</v>
      </c>
      <c r="E1367" s="30">
        <v>0.125</v>
      </c>
      <c r="F1367" s="54">
        <f>'THIẾT BỊ'!F63</f>
        <v>22500</v>
      </c>
      <c r="G1367" s="54">
        <f t="shared" si="85"/>
        <v>2812.5</v>
      </c>
      <c r="H1367" s="56"/>
    </row>
    <row r="1368" spans="1:8" ht="31.5" x14ac:dyDescent="0.3">
      <c r="A1368" s="30">
        <v>10</v>
      </c>
      <c r="B1368" s="118" t="s">
        <v>356</v>
      </c>
      <c r="C1368" s="53" t="s">
        <v>74</v>
      </c>
      <c r="D1368" s="30" t="s">
        <v>38</v>
      </c>
      <c r="E1368" s="30">
        <v>0.125</v>
      </c>
      <c r="F1368" s="54">
        <f>'THIẾT BỊ'!F64</f>
        <v>13500</v>
      </c>
      <c r="G1368" s="54">
        <f t="shared" si="85"/>
        <v>1687.5</v>
      </c>
      <c r="H1368" s="56"/>
    </row>
    <row r="1369" spans="1:8" ht="31.5" x14ac:dyDescent="0.3">
      <c r="A1369" s="30">
        <v>11</v>
      </c>
      <c r="B1369" s="38" t="s">
        <v>357</v>
      </c>
      <c r="C1369" s="53" t="s">
        <v>74</v>
      </c>
      <c r="D1369" s="30" t="s">
        <v>38</v>
      </c>
      <c r="E1369" s="30">
        <v>0.125</v>
      </c>
      <c r="F1369" s="54">
        <f>'THIẾT BỊ'!F65</f>
        <v>13500</v>
      </c>
      <c r="G1369" s="54">
        <f t="shared" si="85"/>
        <v>1687.5</v>
      </c>
      <c r="H1369" s="56"/>
    </row>
    <row r="1370" spans="1:8" ht="60.75" x14ac:dyDescent="0.3">
      <c r="A1370" s="30">
        <v>12</v>
      </c>
      <c r="B1370" s="118" t="s">
        <v>358</v>
      </c>
      <c r="C1370" s="53" t="s">
        <v>74</v>
      </c>
      <c r="D1370" s="30" t="s">
        <v>38</v>
      </c>
      <c r="E1370" s="30">
        <v>0.125</v>
      </c>
      <c r="F1370" s="54">
        <f>'THIẾT BỊ'!F66</f>
        <v>13500</v>
      </c>
      <c r="G1370" s="54">
        <f t="shared" si="85"/>
        <v>1687.5</v>
      </c>
      <c r="H1370" s="56"/>
    </row>
    <row r="1371" spans="1:8" x14ac:dyDescent="0.3">
      <c r="A1371" s="141" t="s">
        <v>77</v>
      </c>
      <c r="B1371" s="142"/>
      <c r="C1371" s="142"/>
      <c r="D1371" s="142"/>
      <c r="E1371" s="142"/>
      <c r="F1371" s="143"/>
      <c r="G1371" s="55">
        <f>SUM(G1359:G1370)</f>
        <v>102110.41666666666</v>
      </c>
      <c r="H1371" s="56"/>
    </row>
    <row r="1372" spans="1:8" x14ac:dyDescent="0.3">
      <c r="A1372" s="144" t="s">
        <v>78</v>
      </c>
      <c r="B1372" s="144"/>
      <c r="C1372" s="144"/>
      <c r="D1372" s="144"/>
      <c r="E1372" s="144"/>
      <c r="F1372" s="144"/>
      <c r="G1372" s="56"/>
      <c r="H1372" s="56"/>
    </row>
    <row r="1373" spans="1:8" x14ac:dyDescent="0.3">
      <c r="A1373" s="109" t="s">
        <v>0</v>
      </c>
      <c r="B1373" s="66" t="s">
        <v>79</v>
      </c>
      <c r="C1373" s="66" t="s">
        <v>32</v>
      </c>
      <c r="D1373" s="66" t="s">
        <v>73</v>
      </c>
      <c r="E1373" s="66" t="s">
        <v>16</v>
      </c>
      <c r="F1373" s="67" t="s">
        <v>64</v>
      </c>
      <c r="G1373" s="56"/>
      <c r="H1373" s="56"/>
    </row>
    <row r="1374" spans="1:8" x14ac:dyDescent="0.3">
      <c r="A1374" s="30">
        <v>1</v>
      </c>
      <c r="B1374" s="46" t="s">
        <v>51</v>
      </c>
      <c r="C1374" s="43" t="s">
        <v>52</v>
      </c>
      <c r="D1374" s="102">
        <v>0.1</v>
      </c>
      <c r="E1374" s="45">
        <f>'VẬT LIỆU'!D7</f>
        <v>40000</v>
      </c>
      <c r="F1374" s="54">
        <f>E1374*D1374</f>
        <v>4000</v>
      </c>
      <c r="G1374" s="56"/>
      <c r="H1374" s="56"/>
    </row>
    <row r="1375" spans="1:8" x14ac:dyDescent="0.3">
      <c r="A1375" s="30">
        <v>2</v>
      </c>
      <c r="B1375" s="46" t="s">
        <v>39</v>
      </c>
      <c r="C1375" s="43" t="s">
        <v>5</v>
      </c>
      <c r="D1375" s="102">
        <v>0.15</v>
      </c>
      <c r="E1375" s="45">
        <f>'VẬT LIỆU'!D8</f>
        <v>90000</v>
      </c>
      <c r="F1375" s="54">
        <f t="shared" ref="F1375:F1392" si="86">E1375*D1375</f>
        <v>13500</v>
      </c>
      <c r="G1375" s="56"/>
      <c r="H1375" s="56"/>
    </row>
    <row r="1376" spans="1:8" x14ac:dyDescent="0.3">
      <c r="A1376" s="30">
        <v>3</v>
      </c>
      <c r="B1376" s="46" t="s">
        <v>53</v>
      </c>
      <c r="C1376" s="43" t="s">
        <v>6</v>
      </c>
      <c r="D1376" s="102">
        <v>0.05</v>
      </c>
      <c r="E1376" s="45">
        <f>'VẬT LIỆU'!D9</f>
        <v>800000</v>
      </c>
      <c r="F1376" s="54">
        <f t="shared" si="86"/>
        <v>40000</v>
      </c>
      <c r="G1376" s="56"/>
      <c r="H1376" s="56"/>
    </row>
    <row r="1377" spans="1:8" x14ac:dyDescent="0.3">
      <c r="A1377" s="30">
        <v>4</v>
      </c>
      <c r="B1377" s="46" t="s">
        <v>289</v>
      </c>
      <c r="C1377" s="43" t="s">
        <v>6</v>
      </c>
      <c r="D1377" s="102">
        <v>0.1</v>
      </c>
      <c r="E1377" s="45">
        <f>'VẬT LIỆU'!D61</f>
        <v>6000</v>
      </c>
      <c r="F1377" s="54">
        <f t="shared" si="86"/>
        <v>600</v>
      </c>
      <c r="G1377" s="56"/>
      <c r="H1377" s="56"/>
    </row>
    <row r="1378" spans="1:8" x14ac:dyDescent="0.3">
      <c r="A1378" s="30">
        <v>5</v>
      </c>
      <c r="B1378" s="46" t="s">
        <v>55</v>
      </c>
      <c r="C1378" s="43" t="s">
        <v>6</v>
      </c>
      <c r="D1378" s="102">
        <v>0.1</v>
      </c>
      <c r="E1378" s="45">
        <f>'VẬT LIỆU'!D11</f>
        <v>120000</v>
      </c>
      <c r="F1378" s="54">
        <f t="shared" si="86"/>
        <v>12000</v>
      </c>
      <c r="G1378" s="56"/>
      <c r="H1378" s="56"/>
    </row>
    <row r="1379" spans="1:8" x14ac:dyDescent="0.3">
      <c r="A1379" s="30">
        <v>6</v>
      </c>
      <c r="B1379" s="46" t="s">
        <v>304</v>
      </c>
      <c r="C1379" s="43" t="s">
        <v>30</v>
      </c>
      <c r="D1379" s="102">
        <v>1</v>
      </c>
      <c r="E1379" s="45">
        <f>'VẬT LIỆU'!D65</f>
        <v>60000</v>
      </c>
      <c r="F1379" s="54">
        <f t="shared" si="86"/>
        <v>60000</v>
      </c>
      <c r="G1379" s="56"/>
      <c r="H1379" s="56"/>
    </row>
    <row r="1380" spans="1:8" x14ac:dyDescent="0.3">
      <c r="A1380" s="30">
        <v>7</v>
      </c>
      <c r="B1380" s="46" t="s">
        <v>56</v>
      </c>
      <c r="C1380" s="43" t="s">
        <v>30</v>
      </c>
      <c r="D1380" s="102">
        <v>1</v>
      </c>
      <c r="E1380" s="45">
        <f>'VẬT LIỆU'!D12</f>
        <v>50000</v>
      </c>
      <c r="F1380" s="54">
        <f t="shared" si="86"/>
        <v>50000</v>
      </c>
      <c r="G1380" s="56"/>
      <c r="H1380" s="56"/>
    </row>
    <row r="1381" spans="1:8" x14ac:dyDescent="0.3">
      <c r="A1381" s="30">
        <v>8</v>
      </c>
      <c r="B1381" s="46" t="s">
        <v>291</v>
      </c>
      <c r="C1381" s="43" t="s">
        <v>30</v>
      </c>
      <c r="D1381" s="102">
        <v>1</v>
      </c>
      <c r="E1381" s="45">
        <f>'VẬT LIỆU'!D62</f>
        <v>39000</v>
      </c>
      <c r="F1381" s="54">
        <f t="shared" si="86"/>
        <v>39000</v>
      </c>
      <c r="G1381" s="56"/>
      <c r="H1381" s="56"/>
    </row>
    <row r="1382" spans="1:8" x14ac:dyDescent="0.3">
      <c r="A1382" s="30">
        <v>9</v>
      </c>
      <c r="B1382" s="46" t="s">
        <v>306</v>
      </c>
      <c r="C1382" s="43" t="s">
        <v>307</v>
      </c>
      <c r="D1382" s="102">
        <v>9</v>
      </c>
      <c r="E1382" s="45">
        <f>'VẬT LIỆU'!D67</f>
        <v>4500</v>
      </c>
      <c r="F1382" s="54">
        <f t="shared" si="86"/>
        <v>40500</v>
      </c>
      <c r="G1382" s="56"/>
      <c r="H1382" s="56"/>
    </row>
    <row r="1383" spans="1:8" x14ac:dyDescent="0.3">
      <c r="A1383" s="30">
        <v>10</v>
      </c>
      <c r="B1383" s="46" t="s">
        <v>287</v>
      </c>
      <c r="C1383" s="43" t="s">
        <v>30</v>
      </c>
      <c r="D1383" s="102">
        <v>2</v>
      </c>
      <c r="E1383" s="45">
        <f>'VẬT LIỆU'!D49</f>
        <v>2000</v>
      </c>
      <c r="F1383" s="54">
        <f t="shared" si="86"/>
        <v>4000</v>
      </c>
      <c r="G1383" s="56"/>
      <c r="H1383" s="56"/>
    </row>
    <row r="1384" spans="1:8" x14ac:dyDescent="0.3">
      <c r="A1384" s="30">
        <v>11</v>
      </c>
      <c r="B1384" s="46" t="s">
        <v>288</v>
      </c>
      <c r="C1384" s="43" t="s">
        <v>120</v>
      </c>
      <c r="D1384" s="102">
        <v>2</v>
      </c>
      <c r="E1384" s="45">
        <f>'VẬT LIỆU'!D60</f>
        <v>2800</v>
      </c>
      <c r="F1384" s="54">
        <f t="shared" si="86"/>
        <v>5600</v>
      </c>
      <c r="G1384" s="56"/>
      <c r="H1384" s="56"/>
    </row>
    <row r="1385" spans="1:8" x14ac:dyDescent="0.3">
      <c r="A1385" s="30">
        <v>12</v>
      </c>
      <c r="B1385" s="46" t="s">
        <v>292</v>
      </c>
      <c r="C1385" s="43" t="s">
        <v>6</v>
      </c>
      <c r="D1385" s="102">
        <v>0.3</v>
      </c>
      <c r="E1385" s="45">
        <f>'VẬT LIỆU'!D26</f>
        <v>32000</v>
      </c>
      <c r="F1385" s="54">
        <f t="shared" si="86"/>
        <v>9600</v>
      </c>
      <c r="G1385" s="56"/>
      <c r="H1385" s="56"/>
    </row>
    <row r="1386" spans="1:8" x14ac:dyDescent="0.3">
      <c r="A1386" s="30">
        <v>13</v>
      </c>
      <c r="B1386" s="46" t="s">
        <v>293</v>
      </c>
      <c r="C1386" s="43" t="s">
        <v>120</v>
      </c>
      <c r="D1386" s="102">
        <v>0.04</v>
      </c>
      <c r="E1386" s="45">
        <f>'VẬT LIỆU'!D74</f>
        <v>40000</v>
      </c>
      <c r="F1386" s="54">
        <f t="shared" si="86"/>
        <v>1600</v>
      </c>
      <c r="G1386" s="56"/>
      <c r="H1386" s="56"/>
    </row>
    <row r="1387" spans="1:8" ht="32.25" x14ac:dyDescent="0.3">
      <c r="A1387" s="30">
        <v>14</v>
      </c>
      <c r="B1387" s="90" t="s">
        <v>338</v>
      </c>
      <c r="C1387" s="43" t="s">
        <v>237</v>
      </c>
      <c r="D1387" s="102">
        <v>2</v>
      </c>
      <c r="E1387" s="97">
        <f>'VẬT LIỆU'!D70</f>
        <v>30000</v>
      </c>
      <c r="F1387" s="54">
        <f t="shared" si="86"/>
        <v>60000</v>
      </c>
      <c r="G1387" s="56"/>
      <c r="H1387" s="56"/>
    </row>
    <row r="1388" spans="1:8" x14ac:dyDescent="0.3">
      <c r="A1388" s="30">
        <v>15</v>
      </c>
      <c r="B1388" s="46" t="s">
        <v>360</v>
      </c>
      <c r="C1388" s="43" t="s">
        <v>361</v>
      </c>
      <c r="D1388" s="102">
        <v>1</v>
      </c>
      <c r="E1388" s="45">
        <f>'VẬT LIỆU'!D75</f>
        <v>33000</v>
      </c>
      <c r="F1388" s="54">
        <f t="shared" si="86"/>
        <v>33000</v>
      </c>
      <c r="G1388" s="56"/>
      <c r="H1388" s="56"/>
    </row>
    <row r="1389" spans="1:8" x14ac:dyDescent="0.3">
      <c r="A1389" s="30">
        <v>16</v>
      </c>
      <c r="B1389" s="46" t="s">
        <v>309</v>
      </c>
      <c r="C1389" s="119" t="s">
        <v>5</v>
      </c>
      <c r="D1389" s="120">
        <v>0.15</v>
      </c>
      <c r="E1389" s="45">
        <f>'VẬT LIỆU'!D69</f>
        <v>15000</v>
      </c>
      <c r="F1389" s="54">
        <f t="shared" si="86"/>
        <v>2250</v>
      </c>
      <c r="G1389" s="56"/>
      <c r="H1389" s="56"/>
    </row>
    <row r="1390" spans="1:8" x14ac:dyDescent="0.3">
      <c r="A1390" s="30">
        <v>17</v>
      </c>
      <c r="B1390" s="46" t="s">
        <v>362</v>
      </c>
      <c r="C1390" s="43" t="s">
        <v>30</v>
      </c>
      <c r="D1390" s="102">
        <v>0.1</v>
      </c>
      <c r="E1390" s="45">
        <f>'VẬT LIỆU'!D73</f>
        <v>1300000</v>
      </c>
      <c r="F1390" s="54">
        <f t="shared" si="86"/>
        <v>130000</v>
      </c>
      <c r="G1390" s="56"/>
      <c r="H1390" s="56"/>
    </row>
    <row r="1391" spans="1:8" x14ac:dyDescent="0.3">
      <c r="A1391" s="30">
        <v>18</v>
      </c>
      <c r="B1391" s="46" t="s">
        <v>311</v>
      </c>
      <c r="C1391" s="43" t="s">
        <v>30</v>
      </c>
      <c r="D1391" s="102">
        <v>0.2</v>
      </c>
      <c r="E1391" s="45">
        <f>'VẬT LIỆU'!D71</f>
        <v>35000</v>
      </c>
      <c r="F1391" s="54">
        <f t="shared" si="86"/>
        <v>7000</v>
      </c>
      <c r="G1391" s="56"/>
      <c r="H1391" s="56"/>
    </row>
    <row r="1392" spans="1:8" x14ac:dyDescent="0.3">
      <c r="A1392" s="30">
        <v>19</v>
      </c>
      <c r="B1392" s="46" t="s">
        <v>363</v>
      </c>
      <c r="C1392" s="104" t="s">
        <v>30</v>
      </c>
      <c r="D1392" s="102">
        <v>0.05</v>
      </c>
      <c r="E1392" s="72">
        <f>'VẬT LIỆU'!D76</f>
        <v>37000</v>
      </c>
      <c r="F1392" s="54">
        <f t="shared" si="86"/>
        <v>1850</v>
      </c>
      <c r="G1392" s="56"/>
      <c r="H1392" s="56"/>
    </row>
    <row r="1393" spans="1:8" x14ac:dyDescent="0.3">
      <c r="A1393" s="145" t="s">
        <v>80</v>
      </c>
      <c r="B1393" s="145"/>
      <c r="C1393" s="145"/>
      <c r="D1393" s="145"/>
      <c r="E1393" s="145"/>
      <c r="F1393" s="55">
        <f>SUM(F1374:F1392)</f>
        <v>514500</v>
      </c>
      <c r="G1393" s="56"/>
      <c r="H1393" s="56"/>
    </row>
    <row r="1394" spans="1:8" x14ac:dyDescent="0.3">
      <c r="A1394" s="146" t="s">
        <v>81</v>
      </c>
      <c r="B1394" s="146"/>
      <c r="C1394" s="146"/>
      <c r="D1394" s="146"/>
      <c r="E1394" s="146"/>
      <c r="F1394" s="146"/>
      <c r="G1394" s="146"/>
      <c r="H1394" s="47">
        <f>H1340*0.15</f>
        <v>199779.09999999998</v>
      </c>
    </row>
    <row r="1395" spans="1:8" x14ac:dyDescent="0.3">
      <c r="A1395" s="146" t="s">
        <v>82</v>
      </c>
      <c r="B1395" s="146"/>
      <c r="C1395" s="146"/>
      <c r="D1395" s="146"/>
      <c r="E1395" s="146"/>
      <c r="F1395" s="146"/>
      <c r="G1395" s="146"/>
      <c r="H1395" s="47">
        <f>H1340+H1394</f>
        <v>1531639.7666666666</v>
      </c>
    </row>
    <row r="1397" spans="1:8" x14ac:dyDescent="0.3">
      <c r="A1397" s="64">
        <v>7</v>
      </c>
      <c r="B1397" s="161" t="s">
        <v>318</v>
      </c>
      <c r="C1397" s="162"/>
      <c r="D1397" s="162"/>
      <c r="E1397" s="162"/>
      <c r="F1397" s="162"/>
      <c r="G1397" s="162"/>
      <c r="H1397" s="163"/>
    </row>
    <row r="1398" spans="1:8" x14ac:dyDescent="0.3">
      <c r="A1398" s="164" t="s">
        <v>327</v>
      </c>
      <c r="B1398" s="165"/>
      <c r="C1398" s="165"/>
      <c r="D1398" s="165"/>
      <c r="E1398" s="165"/>
      <c r="F1398" s="165"/>
      <c r="G1398" s="165"/>
      <c r="H1398" s="166"/>
    </row>
    <row r="1399" spans="1:8" x14ac:dyDescent="0.3">
      <c r="A1399" s="146" t="s">
        <v>60</v>
      </c>
      <c r="B1399" s="146"/>
      <c r="C1399" s="146"/>
      <c r="D1399" s="146"/>
      <c r="E1399" s="146"/>
      <c r="F1399" s="146"/>
      <c r="G1399" s="146"/>
      <c r="H1399" s="47">
        <f>H1415+G1430+F1452</f>
        <v>1584200.9548666668</v>
      </c>
    </row>
    <row r="1400" spans="1:8" x14ac:dyDescent="0.3">
      <c r="A1400" s="147" t="s">
        <v>61</v>
      </c>
      <c r="B1400" s="148"/>
      <c r="C1400" s="148"/>
      <c r="D1400" s="148"/>
      <c r="E1400" s="148"/>
      <c r="F1400" s="148"/>
      <c r="G1400" s="148"/>
      <c r="H1400" s="149"/>
    </row>
    <row r="1401" spans="1:8" x14ac:dyDescent="0.3">
      <c r="A1401" s="150" t="s">
        <v>62</v>
      </c>
      <c r="B1401" s="151"/>
      <c r="C1401" s="151"/>
      <c r="D1401" s="151"/>
      <c r="E1401" s="151"/>
      <c r="F1401" s="151"/>
      <c r="G1401" s="151"/>
      <c r="H1401" s="152"/>
    </row>
    <row r="1402" spans="1:8" x14ac:dyDescent="0.3">
      <c r="A1402" s="153" t="s">
        <v>0</v>
      </c>
      <c r="B1402" s="154" t="s">
        <v>88</v>
      </c>
      <c r="C1402" s="153" t="s">
        <v>63</v>
      </c>
      <c r="D1402" s="153"/>
      <c r="E1402" s="153"/>
      <c r="F1402" s="153"/>
      <c r="G1402" s="49"/>
      <c r="H1402" s="49"/>
    </row>
    <row r="1403" spans="1:8" ht="31.5" x14ac:dyDescent="0.3">
      <c r="A1403" s="153"/>
      <c r="B1403" s="153"/>
      <c r="C1403" s="110" t="s">
        <v>87</v>
      </c>
      <c r="D1403" s="109" t="s">
        <v>85</v>
      </c>
      <c r="E1403" s="109" t="s">
        <v>84</v>
      </c>
      <c r="F1403" s="110" t="s">
        <v>86</v>
      </c>
      <c r="G1403" s="57" t="s">
        <v>83</v>
      </c>
      <c r="H1403" s="49" t="s">
        <v>64</v>
      </c>
    </row>
    <row r="1404" spans="1:8" ht="47.25" x14ac:dyDescent="0.3">
      <c r="A1404" s="111">
        <v>1</v>
      </c>
      <c r="B1404" s="52" t="s">
        <v>343</v>
      </c>
      <c r="C1404" s="30">
        <v>2</v>
      </c>
      <c r="D1404" s="58" t="s">
        <v>275</v>
      </c>
      <c r="E1404" s="53" t="s">
        <v>268</v>
      </c>
      <c r="F1404" s="30">
        <v>0.125</v>
      </c>
      <c r="G1404" s="54">
        <f>'NHÂN CÔNG'!G5</f>
        <v>260091</v>
      </c>
      <c r="H1404" s="54">
        <f>C1404*F1404*G1404</f>
        <v>65022.75</v>
      </c>
    </row>
    <row r="1405" spans="1:8" ht="47.25" x14ac:dyDescent="0.3">
      <c r="A1405" s="111">
        <v>2</v>
      </c>
      <c r="B1405" s="52" t="s">
        <v>344</v>
      </c>
      <c r="C1405" s="30">
        <v>2</v>
      </c>
      <c r="D1405" s="58" t="s">
        <v>275</v>
      </c>
      <c r="E1405" s="53" t="s">
        <v>268</v>
      </c>
      <c r="F1405" s="30">
        <v>0.188</v>
      </c>
      <c r="G1405" s="54">
        <f>'NHÂN CÔNG'!G5</f>
        <v>260091</v>
      </c>
      <c r="H1405" s="54">
        <f t="shared" ref="H1405:H1413" si="87">C1405*F1405*G1405</f>
        <v>97794.216</v>
      </c>
    </row>
    <row r="1406" spans="1:8" ht="47.25" x14ac:dyDescent="0.3">
      <c r="A1406" s="111">
        <v>3</v>
      </c>
      <c r="B1406" s="53" t="s">
        <v>345</v>
      </c>
      <c r="C1406" s="30">
        <v>2</v>
      </c>
      <c r="D1406" s="58" t="s">
        <v>275</v>
      </c>
      <c r="E1406" s="53" t="s">
        <v>268</v>
      </c>
      <c r="F1406" s="30">
        <v>0.188</v>
      </c>
      <c r="G1406" s="54">
        <f>'NHÂN CÔNG'!G5</f>
        <v>260091</v>
      </c>
      <c r="H1406" s="54">
        <f t="shared" si="87"/>
        <v>97794.216</v>
      </c>
    </row>
    <row r="1407" spans="1:8" ht="47.25" x14ac:dyDescent="0.3">
      <c r="A1407" s="111">
        <v>4</v>
      </c>
      <c r="B1407" s="53" t="s">
        <v>346</v>
      </c>
      <c r="C1407" s="30">
        <v>2</v>
      </c>
      <c r="D1407" s="58" t="s">
        <v>299</v>
      </c>
      <c r="E1407" s="53" t="s">
        <v>268</v>
      </c>
      <c r="F1407" s="30">
        <v>0.188</v>
      </c>
      <c r="G1407" s="54">
        <f>'NHÂN CÔNG'!G5</f>
        <v>260091</v>
      </c>
      <c r="H1407" s="54">
        <f t="shared" si="87"/>
        <v>97794.216</v>
      </c>
    </row>
    <row r="1408" spans="1:8" ht="47.25" x14ac:dyDescent="0.3">
      <c r="A1408" s="111">
        <v>5</v>
      </c>
      <c r="B1408" s="53" t="s">
        <v>347</v>
      </c>
      <c r="C1408" s="30">
        <v>2</v>
      </c>
      <c r="D1408" s="58" t="s">
        <v>299</v>
      </c>
      <c r="E1408" s="53" t="s">
        <v>268</v>
      </c>
      <c r="F1408" s="30">
        <v>0.188</v>
      </c>
      <c r="G1408" s="54">
        <f>'NHÂN CÔNG'!G5</f>
        <v>260091</v>
      </c>
      <c r="H1408" s="54">
        <f t="shared" si="87"/>
        <v>97794.216</v>
      </c>
    </row>
    <row r="1409" spans="1:8" ht="47.25" x14ac:dyDescent="0.3">
      <c r="A1409" s="111">
        <v>6</v>
      </c>
      <c r="B1409" s="53" t="s">
        <v>348</v>
      </c>
      <c r="C1409" s="30">
        <v>2</v>
      </c>
      <c r="D1409" s="58" t="s">
        <v>275</v>
      </c>
      <c r="E1409" s="53" t="s">
        <v>268</v>
      </c>
      <c r="F1409" s="30">
        <v>0.188</v>
      </c>
      <c r="G1409" s="54">
        <f>'NHÂN CÔNG'!G5</f>
        <v>260091</v>
      </c>
      <c r="H1409" s="54">
        <f t="shared" si="87"/>
        <v>97794.216</v>
      </c>
    </row>
    <row r="1410" spans="1:8" ht="47.25" x14ac:dyDescent="0.3">
      <c r="A1410" s="111">
        <v>7</v>
      </c>
      <c r="B1410" s="53" t="s">
        <v>349</v>
      </c>
      <c r="C1410" s="30">
        <v>2</v>
      </c>
      <c r="D1410" s="58" t="s">
        <v>275</v>
      </c>
      <c r="E1410" s="53" t="s">
        <v>268</v>
      </c>
      <c r="F1410" s="30">
        <v>0.188</v>
      </c>
      <c r="G1410" s="54">
        <f>'NHÂN CÔNG'!G5</f>
        <v>260091</v>
      </c>
      <c r="H1410" s="54">
        <f t="shared" si="87"/>
        <v>97794.216</v>
      </c>
    </row>
    <row r="1411" spans="1:8" ht="47.25" x14ac:dyDescent="0.3">
      <c r="A1411" s="111">
        <v>8</v>
      </c>
      <c r="B1411" s="53" t="s">
        <v>350</v>
      </c>
      <c r="C1411" s="30">
        <v>2</v>
      </c>
      <c r="D1411" s="58" t="s">
        <v>275</v>
      </c>
      <c r="E1411" s="53" t="s">
        <v>268</v>
      </c>
      <c r="F1411" s="30">
        <v>0.188</v>
      </c>
      <c r="G1411" s="54">
        <f>'NHÂN CÔNG'!G5</f>
        <v>260091</v>
      </c>
      <c r="H1411" s="54">
        <f t="shared" si="87"/>
        <v>97794.216</v>
      </c>
    </row>
    <row r="1412" spans="1:8" ht="47.25" x14ac:dyDescent="0.3">
      <c r="A1412" s="111">
        <v>9</v>
      </c>
      <c r="B1412" s="53" t="s">
        <v>351</v>
      </c>
      <c r="C1412" s="30">
        <v>2</v>
      </c>
      <c r="D1412" s="58" t="s">
        <v>299</v>
      </c>
      <c r="E1412" s="53" t="s">
        <v>268</v>
      </c>
      <c r="F1412" s="30">
        <v>0.125</v>
      </c>
      <c r="G1412" s="54">
        <f>'NHÂN CÔNG'!G5</f>
        <v>260091</v>
      </c>
      <c r="H1412" s="54">
        <f t="shared" si="87"/>
        <v>65022.75</v>
      </c>
    </row>
    <row r="1413" spans="1:8" ht="47.25" x14ac:dyDescent="0.3">
      <c r="A1413" s="111">
        <v>10</v>
      </c>
      <c r="B1413" s="52" t="s">
        <v>352</v>
      </c>
      <c r="C1413" s="30">
        <v>2</v>
      </c>
      <c r="D1413" s="58" t="s">
        <v>299</v>
      </c>
      <c r="E1413" s="53" t="s">
        <v>268</v>
      </c>
      <c r="F1413" s="30">
        <v>0.125</v>
      </c>
      <c r="G1413" s="54">
        <f>'NHÂN CÔNG'!G5</f>
        <v>260091</v>
      </c>
      <c r="H1413" s="54">
        <f t="shared" si="87"/>
        <v>65022.75</v>
      </c>
    </row>
    <row r="1414" spans="1:8" x14ac:dyDescent="0.3">
      <c r="A1414" s="155" t="s">
        <v>68</v>
      </c>
      <c r="B1414" s="156"/>
      <c r="C1414" s="156"/>
      <c r="D1414" s="156"/>
      <c r="E1414" s="156"/>
      <c r="F1414" s="156"/>
      <c r="G1414" s="157"/>
      <c r="H1414" s="54">
        <f>SUM(H1404:H1413)*0.1</f>
        <v>87962.776200000022</v>
      </c>
    </row>
    <row r="1415" spans="1:8" x14ac:dyDescent="0.3">
      <c r="A1415" s="158" t="s">
        <v>69</v>
      </c>
      <c r="B1415" s="158"/>
      <c r="C1415" s="158"/>
      <c r="D1415" s="158"/>
      <c r="E1415" s="158"/>
      <c r="F1415" s="158"/>
      <c r="G1415" s="159"/>
      <c r="H1415" s="55">
        <f>SUM(H1404:H1414)</f>
        <v>967590.53820000007</v>
      </c>
    </row>
    <row r="1416" spans="1:8" x14ac:dyDescent="0.3">
      <c r="A1416" s="144" t="s">
        <v>70</v>
      </c>
      <c r="B1416" s="144"/>
      <c r="C1416" s="144"/>
      <c r="D1416" s="144"/>
      <c r="E1416" s="144"/>
      <c r="F1416" s="144"/>
      <c r="G1416" s="144"/>
      <c r="H1416" s="160"/>
    </row>
    <row r="1417" spans="1:8" ht="47.25" x14ac:dyDescent="0.3">
      <c r="A1417" s="109" t="s">
        <v>0</v>
      </c>
      <c r="B1417" s="109" t="s">
        <v>71</v>
      </c>
      <c r="C1417" s="110" t="s">
        <v>72</v>
      </c>
      <c r="D1417" s="109" t="s">
        <v>32</v>
      </c>
      <c r="E1417" s="109" t="s">
        <v>73</v>
      </c>
      <c r="F1417" s="57" t="s">
        <v>20</v>
      </c>
      <c r="G1417" s="49" t="s">
        <v>64</v>
      </c>
      <c r="H1417" s="56"/>
    </row>
    <row r="1418" spans="1:8" ht="157.5" x14ac:dyDescent="0.3">
      <c r="A1418" s="30">
        <v>1</v>
      </c>
      <c r="B1418" s="53" t="s">
        <v>364</v>
      </c>
      <c r="C1418" s="115" t="s">
        <v>354</v>
      </c>
      <c r="D1418" s="30" t="s">
        <v>75</v>
      </c>
      <c r="E1418" s="30">
        <v>0.375</v>
      </c>
      <c r="F1418" s="54">
        <f>'THIẾT BỊ'!F62</f>
        <v>212750</v>
      </c>
      <c r="G1418" s="54">
        <f t="shared" ref="G1418:G1429" si="88">F1418*E1418</f>
        <v>79781.25</v>
      </c>
      <c r="H1418" s="56"/>
    </row>
    <row r="1419" spans="1:8" ht="31.5" x14ac:dyDescent="0.3">
      <c r="A1419" s="30">
        <v>2</v>
      </c>
      <c r="B1419" s="116" t="s">
        <v>46</v>
      </c>
      <c r="C1419" s="53" t="s">
        <v>74</v>
      </c>
      <c r="D1419" s="30" t="s">
        <v>75</v>
      </c>
      <c r="E1419" s="30">
        <v>0.25</v>
      </c>
      <c r="F1419" s="54">
        <f>'THIẾT BỊ'!F7</f>
        <v>4750</v>
      </c>
      <c r="G1419" s="54">
        <f t="shared" si="88"/>
        <v>1187.5</v>
      </c>
      <c r="H1419" s="56"/>
    </row>
    <row r="1420" spans="1:8" ht="31.5" x14ac:dyDescent="0.3">
      <c r="A1420" s="30">
        <v>3</v>
      </c>
      <c r="B1420" s="116" t="s">
        <v>3</v>
      </c>
      <c r="C1420" s="53" t="s">
        <v>74</v>
      </c>
      <c r="D1420" s="30" t="s">
        <v>75</v>
      </c>
      <c r="E1420" s="30">
        <v>0.25</v>
      </c>
      <c r="F1420" s="54">
        <f>'THIẾT BỊ'!F8</f>
        <v>12000</v>
      </c>
      <c r="G1420" s="54">
        <f t="shared" si="88"/>
        <v>3000</v>
      </c>
      <c r="H1420" s="56"/>
    </row>
    <row r="1421" spans="1:8" ht="47.25" x14ac:dyDescent="0.3">
      <c r="A1421" s="30">
        <v>4</v>
      </c>
      <c r="B1421" s="116" t="s">
        <v>47</v>
      </c>
      <c r="C1421" s="53" t="s">
        <v>76</v>
      </c>
      <c r="D1421" s="30" t="s">
        <v>75</v>
      </c>
      <c r="E1421" s="30">
        <v>0.125</v>
      </c>
      <c r="F1421" s="54">
        <f>'THIẾT BỊ'!F9</f>
        <v>8000</v>
      </c>
      <c r="G1421" s="54">
        <f t="shared" si="88"/>
        <v>1000</v>
      </c>
      <c r="H1421" s="56"/>
    </row>
    <row r="1422" spans="1:8" ht="31.5" x14ac:dyDescent="0.3">
      <c r="A1422" s="30">
        <v>5</v>
      </c>
      <c r="B1422" s="116" t="s">
        <v>48</v>
      </c>
      <c r="C1422" s="53" t="s">
        <v>74</v>
      </c>
      <c r="D1422" s="30" t="s">
        <v>38</v>
      </c>
      <c r="E1422" s="30">
        <v>0.125</v>
      </c>
      <c r="F1422" s="54">
        <f>'THIẾT BỊ'!F10</f>
        <v>72000</v>
      </c>
      <c r="G1422" s="54">
        <f t="shared" si="88"/>
        <v>9000</v>
      </c>
      <c r="H1422" s="56"/>
    </row>
    <row r="1423" spans="1:8" ht="31.5" x14ac:dyDescent="0.3">
      <c r="A1423" s="30">
        <v>6</v>
      </c>
      <c r="B1423" s="116" t="s">
        <v>278</v>
      </c>
      <c r="C1423" s="53" t="s">
        <v>74</v>
      </c>
      <c r="D1423" s="30" t="s">
        <v>38</v>
      </c>
      <c r="E1423" s="30">
        <v>0.125</v>
      </c>
      <c r="F1423" s="54">
        <f>'THIẾT BỊ'!F52</f>
        <v>666.66666666666663</v>
      </c>
      <c r="G1423" s="54">
        <f t="shared" si="88"/>
        <v>83.333333333333329</v>
      </c>
      <c r="H1423" s="56"/>
    </row>
    <row r="1424" spans="1:8" ht="31.5" x14ac:dyDescent="0.3">
      <c r="A1424" s="30">
        <v>7</v>
      </c>
      <c r="B1424" s="116" t="s">
        <v>279</v>
      </c>
      <c r="C1424" s="53" t="s">
        <v>74</v>
      </c>
      <c r="D1424" s="30" t="s">
        <v>38</v>
      </c>
      <c r="E1424" s="30">
        <v>0.125</v>
      </c>
      <c r="F1424" s="54">
        <f>'THIẾT BỊ'!F53</f>
        <v>666.66666666666663</v>
      </c>
      <c r="G1424" s="54">
        <f t="shared" si="88"/>
        <v>83.333333333333329</v>
      </c>
      <c r="H1424" s="56"/>
    </row>
    <row r="1425" spans="1:8" ht="31.5" x14ac:dyDescent="0.3">
      <c r="A1425" s="30">
        <v>8</v>
      </c>
      <c r="B1425" s="116" t="s">
        <v>280</v>
      </c>
      <c r="C1425" s="53" t="s">
        <v>74</v>
      </c>
      <c r="D1425" s="30" t="s">
        <v>38</v>
      </c>
      <c r="E1425" s="30">
        <v>0.125</v>
      </c>
      <c r="F1425" s="54">
        <f>'THIẾT BỊ'!F54</f>
        <v>800</v>
      </c>
      <c r="G1425" s="54">
        <f t="shared" si="88"/>
        <v>100</v>
      </c>
      <c r="H1425" s="56"/>
    </row>
    <row r="1426" spans="1:8" ht="47.25" x14ac:dyDescent="0.3">
      <c r="A1426" s="30">
        <v>9</v>
      </c>
      <c r="B1426" s="117" t="s">
        <v>355</v>
      </c>
      <c r="C1426" s="53" t="s">
        <v>74</v>
      </c>
      <c r="D1426" s="30" t="s">
        <v>38</v>
      </c>
      <c r="E1426" s="30">
        <v>0.125</v>
      </c>
      <c r="F1426" s="54">
        <f>'THIẾT BỊ'!F63</f>
        <v>22500</v>
      </c>
      <c r="G1426" s="54">
        <f t="shared" si="88"/>
        <v>2812.5</v>
      </c>
      <c r="H1426" s="56"/>
    </row>
    <row r="1427" spans="1:8" ht="31.5" x14ac:dyDescent="0.3">
      <c r="A1427" s="30">
        <v>10</v>
      </c>
      <c r="B1427" s="118" t="s">
        <v>356</v>
      </c>
      <c r="C1427" s="53" t="s">
        <v>74</v>
      </c>
      <c r="D1427" s="30" t="s">
        <v>38</v>
      </c>
      <c r="E1427" s="30">
        <v>0.125</v>
      </c>
      <c r="F1427" s="54">
        <f>'THIẾT BỊ'!F64</f>
        <v>13500</v>
      </c>
      <c r="G1427" s="54">
        <f t="shared" si="88"/>
        <v>1687.5</v>
      </c>
      <c r="H1427" s="56"/>
    </row>
    <row r="1428" spans="1:8" ht="31.5" x14ac:dyDescent="0.3">
      <c r="A1428" s="30">
        <v>11</v>
      </c>
      <c r="B1428" s="38" t="s">
        <v>357</v>
      </c>
      <c r="C1428" s="53" t="s">
        <v>74</v>
      </c>
      <c r="D1428" s="30" t="s">
        <v>38</v>
      </c>
      <c r="E1428" s="30">
        <v>0.125</v>
      </c>
      <c r="F1428" s="54">
        <f>'THIẾT BỊ'!F65</f>
        <v>13500</v>
      </c>
      <c r="G1428" s="54">
        <f t="shared" si="88"/>
        <v>1687.5</v>
      </c>
      <c r="H1428" s="56"/>
    </row>
    <row r="1429" spans="1:8" ht="60" x14ac:dyDescent="0.3">
      <c r="A1429" s="30">
        <v>12</v>
      </c>
      <c r="B1429" s="121" t="s">
        <v>358</v>
      </c>
      <c r="C1429" s="53" t="s">
        <v>74</v>
      </c>
      <c r="D1429" s="30" t="s">
        <v>38</v>
      </c>
      <c r="E1429" s="30">
        <v>0.125</v>
      </c>
      <c r="F1429" s="54">
        <f>'THIẾT BỊ'!F66</f>
        <v>13500</v>
      </c>
      <c r="G1429" s="54">
        <f t="shared" si="88"/>
        <v>1687.5</v>
      </c>
      <c r="H1429" s="56"/>
    </row>
    <row r="1430" spans="1:8" x14ac:dyDescent="0.3">
      <c r="A1430" s="141" t="s">
        <v>77</v>
      </c>
      <c r="B1430" s="142"/>
      <c r="C1430" s="142"/>
      <c r="D1430" s="142"/>
      <c r="E1430" s="142"/>
      <c r="F1430" s="143"/>
      <c r="G1430" s="55">
        <f>SUM(G1418:G1429)</f>
        <v>102110.41666666666</v>
      </c>
      <c r="H1430" s="56"/>
    </row>
    <row r="1431" spans="1:8" x14ac:dyDescent="0.3">
      <c r="A1431" s="144" t="s">
        <v>78</v>
      </c>
      <c r="B1431" s="144"/>
      <c r="C1431" s="144"/>
      <c r="D1431" s="144"/>
      <c r="E1431" s="144"/>
      <c r="F1431" s="144"/>
      <c r="G1431" s="56"/>
      <c r="H1431" s="56"/>
    </row>
    <row r="1432" spans="1:8" x14ac:dyDescent="0.3">
      <c r="A1432" s="109" t="s">
        <v>0</v>
      </c>
      <c r="B1432" s="66" t="s">
        <v>79</v>
      </c>
      <c r="C1432" s="66" t="s">
        <v>32</v>
      </c>
      <c r="D1432" s="66" t="s">
        <v>73</v>
      </c>
      <c r="E1432" s="66" t="s">
        <v>16</v>
      </c>
      <c r="F1432" s="67" t="s">
        <v>64</v>
      </c>
      <c r="G1432" s="56"/>
      <c r="H1432" s="56"/>
    </row>
    <row r="1433" spans="1:8" x14ac:dyDescent="0.3">
      <c r="A1433" s="30">
        <v>1</v>
      </c>
      <c r="B1433" s="46" t="s">
        <v>51</v>
      </c>
      <c r="C1433" s="43" t="s">
        <v>52</v>
      </c>
      <c r="D1433" s="102">
        <v>0.1</v>
      </c>
      <c r="E1433" s="45">
        <f>'VẬT LIỆU'!D7</f>
        <v>40000</v>
      </c>
      <c r="F1433" s="54">
        <f>E1433*D1433</f>
        <v>4000</v>
      </c>
      <c r="G1433" s="56"/>
      <c r="H1433" s="56"/>
    </row>
    <row r="1434" spans="1:8" x14ac:dyDescent="0.3">
      <c r="A1434" s="30">
        <v>2</v>
      </c>
      <c r="B1434" s="46" t="s">
        <v>39</v>
      </c>
      <c r="C1434" s="43" t="s">
        <v>5</v>
      </c>
      <c r="D1434" s="102">
        <v>0.15</v>
      </c>
      <c r="E1434" s="45">
        <f>'VẬT LIỆU'!D8</f>
        <v>90000</v>
      </c>
      <c r="F1434" s="54">
        <f t="shared" ref="F1434:F1451" si="89">E1434*D1434</f>
        <v>13500</v>
      </c>
      <c r="G1434" s="56"/>
      <c r="H1434" s="56"/>
    </row>
    <row r="1435" spans="1:8" x14ac:dyDescent="0.3">
      <c r="A1435" s="30">
        <v>3</v>
      </c>
      <c r="B1435" s="46" t="s">
        <v>53</v>
      </c>
      <c r="C1435" s="43" t="s">
        <v>6</v>
      </c>
      <c r="D1435" s="102">
        <v>0.05</v>
      </c>
      <c r="E1435" s="45">
        <f>'VẬT LIỆU'!D9</f>
        <v>800000</v>
      </c>
      <c r="F1435" s="54">
        <f t="shared" si="89"/>
        <v>40000</v>
      </c>
      <c r="G1435" s="56"/>
      <c r="H1435" s="56"/>
    </row>
    <row r="1436" spans="1:8" x14ac:dyDescent="0.3">
      <c r="A1436" s="30">
        <v>4</v>
      </c>
      <c r="B1436" s="46" t="s">
        <v>289</v>
      </c>
      <c r="C1436" s="43" t="s">
        <v>6</v>
      </c>
      <c r="D1436" s="102">
        <v>0.1</v>
      </c>
      <c r="E1436" s="45">
        <f>'VẬT LIỆU'!D61</f>
        <v>6000</v>
      </c>
      <c r="F1436" s="54">
        <f t="shared" si="89"/>
        <v>600</v>
      </c>
      <c r="G1436" s="56"/>
      <c r="H1436" s="56"/>
    </row>
    <row r="1437" spans="1:8" x14ac:dyDescent="0.3">
      <c r="A1437" s="30">
        <v>5</v>
      </c>
      <c r="B1437" s="46" t="s">
        <v>55</v>
      </c>
      <c r="C1437" s="43" t="s">
        <v>6</v>
      </c>
      <c r="D1437" s="102">
        <v>0.1</v>
      </c>
      <c r="E1437" s="45">
        <f>'VẬT LIỆU'!D11</f>
        <v>120000</v>
      </c>
      <c r="F1437" s="54">
        <f t="shared" si="89"/>
        <v>12000</v>
      </c>
      <c r="G1437" s="56"/>
      <c r="H1437" s="56"/>
    </row>
    <row r="1438" spans="1:8" x14ac:dyDescent="0.3">
      <c r="A1438" s="30">
        <v>6</v>
      </c>
      <c r="B1438" s="46" t="s">
        <v>304</v>
      </c>
      <c r="C1438" s="43" t="s">
        <v>30</v>
      </c>
      <c r="D1438" s="102">
        <v>1</v>
      </c>
      <c r="E1438" s="45">
        <f>'VẬT LIỆU'!D65</f>
        <v>60000</v>
      </c>
      <c r="F1438" s="54">
        <f t="shared" si="89"/>
        <v>60000</v>
      </c>
      <c r="G1438" s="56"/>
      <c r="H1438" s="56"/>
    </row>
    <row r="1439" spans="1:8" x14ac:dyDescent="0.3">
      <c r="A1439" s="30">
        <v>7</v>
      </c>
      <c r="B1439" s="46" t="s">
        <v>56</v>
      </c>
      <c r="C1439" s="43" t="s">
        <v>30</v>
      </c>
      <c r="D1439" s="102">
        <v>1</v>
      </c>
      <c r="E1439" s="45">
        <f>'VẬT LIỆU'!D12</f>
        <v>50000</v>
      </c>
      <c r="F1439" s="54">
        <f t="shared" si="89"/>
        <v>50000</v>
      </c>
      <c r="G1439" s="56"/>
      <c r="H1439" s="56"/>
    </row>
    <row r="1440" spans="1:8" x14ac:dyDescent="0.3">
      <c r="A1440" s="30">
        <v>8</v>
      </c>
      <c r="B1440" s="46" t="s">
        <v>291</v>
      </c>
      <c r="C1440" s="43" t="s">
        <v>30</v>
      </c>
      <c r="D1440" s="102">
        <v>1</v>
      </c>
      <c r="E1440" s="45">
        <f>'VẬT LIỆU'!D62</f>
        <v>39000</v>
      </c>
      <c r="F1440" s="54">
        <f t="shared" si="89"/>
        <v>39000</v>
      </c>
      <c r="G1440" s="56"/>
      <c r="H1440" s="56"/>
    </row>
    <row r="1441" spans="1:8" x14ac:dyDescent="0.3">
      <c r="A1441" s="30">
        <v>9</v>
      </c>
      <c r="B1441" s="46" t="s">
        <v>306</v>
      </c>
      <c r="C1441" s="43" t="s">
        <v>307</v>
      </c>
      <c r="D1441" s="102">
        <v>9</v>
      </c>
      <c r="E1441" s="45">
        <f>'VẬT LIỆU'!D67</f>
        <v>4500</v>
      </c>
      <c r="F1441" s="54">
        <f t="shared" si="89"/>
        <v>40500</v>
      </c>
      <c r="G1441" s="56"/>
      <c r="H1441" s="56"/>
    </row>
    <row r="1442" spans="1:8" x14ac:dyDescent="0.3">
      <c r="A1442" s="30">
        <v>10</v>
      </c>
      <c r="B1442" s="46" t="s">
        <v>287</v>
      </c>
      <c r="C1442" s="43" t="s">
        <v>30</v>
      </c>
      <c r="D1442" s="102">
        <v>2</v>
      </c>
      <c r="E1442" s="45">
        <f>'VẬT LIỆU'!D49</f>
        <v>2000</v>
      </c>
      <c r="F1442" s="54">
        <f t="shared" si="89"/>
        <v>4000</v>
      </c>
      <c r="G1442" s="56"/>
      <c r="H1442" s="56"/>
    </row>
    <row r="1443" spans="1:8" x14ac:dyDescent="0.3">
      <c r="A1443" s="30">
        <v>11</v>
      </c>
      <c r="B1443" s="46" t="s">
        <v>288</v>
      </c>
      <c r="C1443" s="43" t="s">
        <v>120</v>
      </c>
      <c r="D1443" s="102">
        <v>2</v>
      </c>
      <c r="E1443" s="45">
        <f>'VẬT LIỆU'!D60</f>
        <v>2800</v>
      </c>
      <c r="F1443" s="54">
        <f t="shared" si="89"/>
        <v>5600</v>
      </c>
      <c r="G1443" s="56"/>
      <c r="H1443" s="56"/>
    </row>
    <row r="1444" spans="1:8" x14ac:dyDescent="0.3">
      <c r="A1444" s="30">
        <v>12</v>
      </c>
      <c r="B1444" s="46" t="s">
        <v>292</v>
      </c>
      <c r="C1444" s="43" t="s">
        <v>6</v>
      </c>
      <c r="D1444" s="102">
        <v>0.3</v>
      </c>
      <c r="E1444" s="45">
        <f>'VẬT LIỆU'!D26</f>
        <v>32000</v>
      </c>
      <c r="F1444" s="54">
        <f t="shared" si="89"/>
        <v>9600</v>
      </c>
      <c r="G1444" s="56"/>
      <c r="H1444" s="56"/>
    </row>
    <row r="1445" spans="1:8" x14ac:dyDescent="0.3">
      <c r="A1445" s="30">
        <v>13</v>
      </c>
      <c r="B1445" s="46" t="s">
        <v>293</v>
      </c>
      <c r="C1445" s="43" t="s">
        <v>120</v>
      </c>
      <c r="D1445" s="102">
        <v>0.04</v>
      </c>
      <c r="E1445" s="45">
        <f>'VẬT LIỆU'!D74</f>
        <v>40000</v>
      </c>
      <c r="F1445" s="54">
        <f t="shared" si="89"/>
        <v>1600</v>
      </c>
      <c r="G1445" s="56"/>
      <c r="H1445" s="56"/>
    </row>
    <row r="1446" spans="1:8" ht="32.25" x14ac:dyDescent="0.3">
      <c r="A1446" s="30">
        <v>14</v>
      </c>
      <c r="B1446" s="90" t="s">
        <v>338</v>
      </c>
      <c r="C1446" s="43" t="s">
        <v>237</v>
      </c>
      <c r="D1446" s="102">
        <v>2</v>
      </c>
      <c r="E1446" s="97">
        <f>'VẬT LIỆU'!D70</f>
        <v>30000</v>
      </c>
      <c r="F1446" s="54">
        <f t="shared" si="89"/>
        <v>60000</v>
      </c>
      <c r="G1446" s="56"/>
      <c r="H1446" s="56"/>
    </row>
    <row r="1447" spans="1:8" x14ac:dyDescent="0.3">
      <c r="A1447" s="30">
        <v>15</v>
      </c>
      <c r="B1447" s="46" t="s">
        <v>360</v>
      </c>
      <c r="C1447" s="43" t="s">
        <v>361</v>
      </c>
      <c r="D1447" s="102">
        <v>1</v>
      </c>
      <c r="E1447" s="45">
        <f>'VẬT LIỆU'!D75</f>
        <v>33000</v>
      </c>
      <c r="F1447" s="54">
        <f t="shared" si="89"/>
        <v>33000</v>
      </c>
      <c r="G1447" s="56"/>
      <c r="H1447" s="56"/>
    </row>
    <row r="1448" spans="1:8" x14ac:dyDescent="0.3">
      <c r="A1448" s="30">
        <v>16</v>
      </c>
      <c r="B1448" s="46" t="s">
        <v>309</v>
      </c>
      <c r="C1448" s="119" t="s">
        <v>5</v>
      </c>
      <c r="D1448" s="120">
        <v>0.15</v>
      </c>
      <c r="E1448" s="45">
        <f>'VẬT LIỆU'!D69</f>
        <v>15000</v>
      </c>
      <c r="F1448" s="54">
        <f t="shared" si="89"/>
        <v>2250</v>
      </c>
      <c r="G1448" s="56"/>
      <c r="H1448" s="56"/>
    </row>
    <row r="1449" spans="1:8" x14ac:dyDescent="0.3">
      <c r="A1449" s="30">
        <v>17</v>
      </c>
      <c r="B1449" s="46" t="s">
        <v>362</v>
      </c>
      <c r="C1449" s="43" t="s">
        <v>30</v>
      </c>
      <c r="D1449" s="102">
        <v>0.1</v>
      </c>
      <c r="E1449" s="45">
        <f>'VẬT LIỆU'!D73</f>
        <v>1300000</v>
      </c>
      <c r="F1449" s="54">
        <f t="shared" si="89"/>
        <v>130000</v>
      </c>
      <c r="G1449" s="56"/>
      <c r="H1449" s="56"/>
    </row>
    <row r="1450" spans="1:8" x14ac:dyDescent="0.3">
      <c r="A1450" s="30">
        <v>18</v>
      </c>
      <c r="B1450" s="46" t="s">
        <v>311</v>
      </c>
      <c r="C1450" s="43" t="s">
        <v>30</v>
      </c>
      <c r="D1450" s="102">
        <v>0.2</v>
      </c>
      <c r="E1450" s="45">
        <f>'VẬT LIỆU'!D71</f>
        <v>35000</v>
      </c>
      <c r="F1450" s="54">
        <f t="shared" si="89"/>
        <v>7000</v>
      </c>
      <c r="G1450" s="56"/>
      <c r="H1450" s="56"/>
    </row>
    <row r="1451" spans="1:8" x14ac:dyDescent="0.3">
      <c r="A1451" s="30">
        <v>19</v>
      </c>
      <c r="B1451" s="46" t="s">
        <v>363</v>
      </c>
      <c r="C1451" s="104" t="s">
        <v>30</v>
      </c>
      <c r="D1451" s="102">
        <v>0.05</v>
      </c>
      <c r="E1451" s="72">
        <f>'VẬT LIỆU'!D76</f>
        <v>37000</v>
      </c>
      <c r="F1451" s="54">
        <f t="shared" si="89"/>
        <v>1850</v>
      </c>
      <c r="G1451" s="56"/>
      <c r="H1451" s="56"/>
    </row>
    <row r="1452" spans="1:8" x14ac:dyDescent="0.3">
      <c r="A1452" s="145" t="s">
        <v>80</v>
      </c>
      <c r="B1452" s="145"/>
      <c r="C1452" s="145"/>
      <c r="D1452" s="145"/>
      <c r="E1452" s="145"/>
      <c r="F1452" s="55">
        <f>SUM(F1433:F1451)</f>
        <v>514500</v>
      </c>
      <c r="G1452" s="56"/>
      <c r="H1452" s="56"/>
    </row>
    <row r="1453" spans="1:8" x14ac:dyDescent="0.3">
      <c r="A1453" s="146" t="s">
        <v>81</v>
      </c>
      <c r="B1453" s="146"/>
      <c r="C1453" s="146"/>
      <c r="D1453" s="146"/>
      <c r="E1453" s="146"/>
      <c r="F1453" s="146"/>
      <c r="G1453" s="146"/>
      <c r="H1453" s="47">
        <f>H1399*0.15</f>
        <v>237630.14323000002</v>
      </c>
    </row>
    <row r="1454" spans="1:8" x14ac:dyDescent="0.3">
      <c r="A1454" s="146" t="s">
        <v>82</v>
      </c>
      <c r="B1454" s="146"/>
      <c r="C1454" s="146"/>
      <c r="D1454" s="146"/>
      <c r="E1454" s="146"/>
      <c r="F1454" s="146"/>
      <c r="G1454" s="146"/>
      <c r="H1454" s="47">
        <f>H1399+H1453</f>
        <v>1821831.0980966669</v>
      </c>
    </row>
    <row r="1456" spans="1:8" x14ac:dyDescent="0.3">
      <c r="A1456" s="64">
        <v>8</v>
      </c>
      <c r="B1456" s="161" t="s">
        <v>319</v>
      </c>
      <c r="C1456" s="162"/>
      <c r="D1456" s="162"/>
      <c r="E1456" s="162"/>
      <c r="F1456" s="162"/>
      <c r="G1456" s="162"/>
      <c r="H1456" s="163"/>
    </row>
    <row r="1457" spans="1:8" x14ac:dyDescent="0.3">
      <c r="A1457" s="164" t="s">
        <v>327</v>
      </c>
      <c r="B1457" s="165"/>
      <c r="C1457" s="165"/>
      <c r="D1457" s="165"/>
      <c r="E1457" s="165"/>
      <c r="F1457" s="165"/>
      <c r="G1457" s="165"/>
      <c r="H1457" s="166"/>
    </row>
    <row r="1458" spans="1:8" x14ac:dyDescent="0.3">
      <c r="A1458" s="146" t="s">
        <v>60</v>
      </c>
      <c r="B1458" s="146"/>
      <c r="C1458" s="146"/>
      <c r="D1458" s="146"/>
      <c r="E1458" s="146"/>
      <c r="F1458" s="146"/>
      <c r="G1458" s="146"/>
      <c r="H1458" s="47">
        <f>H1474+G1488+F1510</f>
        <v>1946568.4835333333</v>
      </c>
    </row>
    <row r="1459" spans="1:8" x14ac:dyDescent="0.3">
      <c r="A1459" s="147" t="s">
        <v>61</v>
      </c>
      <c r="B1459" s="148"/>
      <c r="C1459" s="148"/>
      <c r="D1459" s="148"/>
      <c r="E1459" s="148"/>
      <c r="F1459" s="148"/>
      <c r="G1459" s="148"/>
      <c r="H1459" s="149"/>
    </row>
    <row r="1460" spans="1:8" x14ac:dyDescent="0.3">
      <c r="A1460" s="150" t="s">
        <v>62</v>
      </c>
      <c r="B1460" s="151"/>
      <c r="C1460" s="151"/>
      <c r="D1460" s="151"/>
      <c r="E1460" s="151"/>
      <c r="F1460" s="151"/>
      <c r="G1460" s="151"/>
      <c r="H1460" s="152"/>
    </row>
    <row r="1461" spans="1:8" x14ac:dyDescent="0.3">
      <c r="A1461" s="153" t="s">
        <v>0</v>
      </c>
      <c r="B1461" s="154" t="s">
        <v>88</v>
      </c>
      <c r="C1461" s="153" t="s">
        <v>63</v>
      </c>
      <c r="D1461" s="153"/>
      <c r="E1461" s="153"/>
      <c r="F1461" s="153"/>
      <c r="G1461" s="49"/>
      <c r="H1461" s="49"/>
    </row>
    <row r="1462" spans="1:8" ht="31.5" x14ac:dyDescent="0.3">
      <c r="A1462" s="153"/>
      <c r="B1462" s="153"/>
      <c r="C1462" s="114" t="s">
        <v>87</v>
      </c>
      <c r="D1462" s="113" t="s">
        <v>85</v>
      </c>
      <c r="E1462" s="113" t="s">
        <v>84</v>
      </c>
      <c r="F1462" s="114" t="s">
        <v>86</v>
      </c>
      <c r="G1462" s="57" t="s">
        <v>83</v>
      </c>
      <c r="H1462" s="49" t="s">
        <v>64</v>
      </c>
    </row>
    <row r="1463" spans="1:8" ht="47.25" x14ac:dyDescent="0.3">
      <c r="A1463" s="112">
        <v>1</v>
      </c>
      <c r="B1463" s="52" t="s">
        <v>343</v>
      </c>
      <c r="C1463" s="30">
        <v>2</v>
      </c>
      <c r="D1463" s="58" t="s">
        <v>275</v>
      </c>
      <c r="E1463" s="53" t="s">
        <v>268</v>
      </c>
      <c r="F1463" s="30">
        <v>0.188</v>
      </c>
      <c r="G1463" s="54">
        <f>'NHÂN CÔNG'!G5</f>
        <v>260091</v>
      </c>
      <c r="H1463" s="54">
        <f>C1463*F1463*G1463</f>
        <v>97794.216</v>
      </c>
    </row>
    <row r="1464" spans="1:8" ht="47.25" x14ac:dyDescent="0.3">
      <c r="A1464" s="112">
        <v>2</v>
      </c>
      <c r="B1464" s="52" t="s">
        <v>365</v>
      </c>
      <c r="C1464" s="30">
        <v>2</v>
      </c>
      <c r="D1464" s="58" t="s">
        <v>275</v>
      </c>
      <c r="E1464" s="53" t="s">
        <v>268</v>
      </c>
      <c r="F1464" s="30">
        <v>0.25</v>
      </c>
      <c r="G1464" s="54">
        <f>'NHÂN CÔNG'!G5</f>
        <v>260091</v>
      </c>
      <c r="H1464" s="54">
        <f t="shared" ref="H1464:H1472" si="90">C1464*F1464*G1464</f>
        <v>130045.5</v>
      </c>
    </row>
    <row r="1465" spans="1:8" ht="47.25" x14ac:dyDescent="0.3">
      <c r="A1465" s="112">
        <v>3</v>
      </c>
      <c r="B1465" s="53" t="s">
        <v>350</v>
      </c>
      <c r="C1465" s="30">
        <v>2</v>
      </c>
      <c r="D1465" s="58" t="s">
        <v>275</v>
      </c>
      <c r="E1465" s="53" t="s">
        <v>268</v>
      </c>
      <c r="F1465" s="30">
        <v>0.25</v>
      </c>
      <c r="G1465" s="54">
        <f>'NHÂN CÔNG'!G5</f>
        <v>260091</v>
      </c>
      <c r="H1465" s="54">
        <f t="shared" si="90"/>
        <v>130045.5</v>
      </c>
    </row>
    <row r="1466" spans="1:8" ht="47.25" x14ac:dyDescent="0.3">
      <c r="A1466" s="112">
        <v>4</v>
      </c>
      <c r="B1466" s="53" t="s">
        <v>366</v>
      </c>
      <c r="C1466" s="30">
        <v>2</v>
      </c>
      <c r="D1466" s="58" t="s">
        <v>275</v>
      </c>
      <c r="E1466" s="53" t="s">
        <v>268</v>
      </c>
      <c r="F1466" s="30">
        <v>0.25</v>
      </c>
      <c r="G1466" s="54">
        <f>'NHÂN CÔNG'!G5</f>
        <v>260091</v>
      </c>
      <c r="H1466" s="54">
        <f t="shared" si="90"/>
        <v>130045.5</v>
      </c>
    </row>
    <row r="1467" spans="1:8" ht="47.25" x14ac:dyDescent="0.3">
      <c r="A1467" s="112">
        <v>5</v>
      </c>
      <c r="B1467" s="53" t="s">
        <v>347</v>
      </c>
      <c r="C1467" s="30">
        <v>2</v>
      </c>
      <c r="D1467" s="58" t="s">
        <v>275</v>
      </c>
      <c r="E1467" s="53" t="s">
        <v>268</v>
      </c>
      <c r="F1467" s="30">
        <v>0.25</v>
      </c>
      <c r="G1467" s="54">
        <f>'NHÂN CÔNG'!G5</f>
        <v>260091</v>
      </c>
      <c r="H1467" s="54">
        <f t="shared" si="90"/>
        <v>130045.5</v>
      </c>
    </row>
    <row r="1468" spans="1:8" ht="47.25" x14ac:dyDescent="0.3">
      <c r="A1468" s="112">
        <v>6</v>
      </c>
      <c r="B1468" s="53" t="s">
        <v>367</v>
      </c>
      <c r="C1468" s="30">
        <v>2</v>
      </c>
      <c r="D1468" s="58" t="s">
        <v>275</v>
      </c>
      <c r="E1468" s="53" t="s">
        <v>268</v>
      </c>
      <c r="F1468" s="30">
        <v>0.25</v>
      </c>
      <c r="G1468" s="54">
        <f>'NHÂN CÔNG'!G5</f>
        <v>260091</v>
      </c>
      <c r="H1468" s="54">
        <f t="shared" si="90"/>
        <v>130045.5</v>
      </c>
    </row>
    <row r="1469" spans="1:8" ht="47.25" x14ac:dyDescent="0.3">
      <c r="A1469" s="112">
        <v>7</v>
      </c>
      <c r="B1469" s="53" t="s">
        <v>368</v>
      </c>
      <c r="C1469" s="30">
        <v>2</v>
      </c>
      <c r="D1469" s="58" t="s">
        <v>275</v>
      </c>
      <c r="E1469" s="53" t="s">
        <v>268</v>
      </c>
      <c r="F1469" s="30">
        <v>0.25</v>
      </c>
      <c r="G1469" s="54">
        <f>'NHÂN CÔNG'!G5</f>
        <v>260091</v>
      </c>
      <c r="H1469" s="54">
        <f t="shared" si="90"/>
        <v>130045.5</v>
      </c>
    </row>
    <row r="1470" spans="1:8" ht="47.25" x14ac:dyDescent="0.3">
      <c r="A1470" s="112">
        <v>8</v>
      </c>
      <c r="B1470" s="53" t="s">
        <v>369</v>
      </c>
      <c r="C1470" s="30">
        <v>2</v>
      </c>
      <c r="D1470" s="58" t="s">
        <v>275</v>
      </c>
      <c r="E1470" s="53" t="s">
        <v>268</v>
      </c>
      <c r="F1470" s="30">
        <v>0.25</v>
      </c>
      <c r="G1470" s="54">
        <f>'NHÂN CÔNG'!G5</f>
        <v>260091</v>
      </c>
      <c r="H1470" s="54">
        <f t="shared" si="90"/>
        <v>130045.5</v>
      </c>
    </row>
    <row r="1471" spans="1:8" ht="47.25" x14ac:dyDescent="0.3">
      <c r="A1471" s="112">
        <v>9</v>
      </c>
      <c r="B1471" s="53" t="s">
        <v>351</v>
      </c>
      <c r="C1471" s="30">
        <v>2</v>
      </c>
      <c r="D1471" s="58" t="s">
        <v>275</v>
      </c>
      <c r="E1471" s="53" t="s">
        <v>268</v>
      </c>
      <c r="F1471" s="30">
        <v>0.188</v>
      </c>
      <c r="G1471" s="54">
        <f>'NHÂN CÔNG'!G5</f>
        <v>260091</v>
      </c>
      <c r="H1471" s="54">
        <f t="shared" si="90"/>
        <v>97794.216</v>
      </c>
    </row>
    <row r="1472" spans="1:8" ht="47.25" x14ac:dyDescent="0.3">
      <c r="A1472" s="112">
        <v>10</v>
      </c>
      <c r="B1472" s="52" t="s">
        <v>352</v>
      </c>
      <c r="C1472" s="30">
        <v>2</v>
      </c>
      <c r="D1472" s="58" t="s">
        <v>275</v>
      </c>
      <c r="E1472" s="53" t="s">
        <v>268</v>
      </c>
      <c r="F1472" s="30">
        <v>0.125</v>
      </c>
      <c r="G1472" s="54">
        <f>'NHÂN CÔNG'!G5</f>
        <v>260091</v>
      </c>
      <c r="H1472" s="54">
        <f t="shared" si="90"/>
        <v>65022.75</v>
      </c>
    </row>
    <row r="1473" spans="1:8" x14ac:dyDescent="0.3">
      <c r="A1473" s="155" t="s">
        <v>68</v>
      </c>
      <c r="B1473" s="156"/>
      <c r="C1473" s="156"/>
      <c r="D1473" s="156"/>
      <c r="E1473" s="156"/>
      <c r="F1473" s="156"/>
      <c r="G1473" s="157"/>
      <c r="H1473" s="54">
        <f>SUM(H1463:H1472)*0.1</f>
        <v>117092.9682</v>
      </c>
    </row>
    <row r="1474" spans="1:8" x14ac:dyDescent="0.3">
      <c r="A1474" s="158" t="s">
        <v>69</v>
      </c>
      <c r="B1474" s="158"/>
      <c r="C1474" s="158"/>
      <c r="D1474" s="158"/>
      <c r="E1474" s="158"/>
      <c r="F1474" s="158"/>
      <c r="G1474" s="159"/>
      <c r="H1474" s="55">
        <f>SUM(H1463:H1473)</f>
        <v>1288022.6502</v>
      </c>
    </row>
    <row r="1475" spans="1:8" x14ac:dyDescent="0.3">
      <c r="A1475" s="144" t="s">
        <v>70</v>
      </c>
      <c r="B1475" s="144"/>
      <c r="C1475" s="144"/>
      <c r="D1475" s="144"/>
      <c r="E1475" s="144"/>
      <c r="F1475" s="144"/>
      <c r="G1475" s="144"/>
      <c r="H1475" s="160"/>
    </row>
    <row r="1476" spans="1:8" ht="47.25" x14ac:dyDescent="0.3">
      <c r="A1476" s="113" t="s">
        <v>0</v>
      </c>
      <c r="B1476" s="113" t="s">
        <v>71</v>
      </c>
      <c r="C1476" s="114" t="s">
        <v>72</v>
      </c>
      <c r="D1476" s="113" t="s">
        <v>32</v>
      </c>
      <c r="E1476" s="113" t="s">
        <v>73</v>
      </c>
      <c r="F1476" s="57" t="s">
        <v>20</v>
      </c>
      <c r="G1476" s="49" t="s">
        <v>64</v>
      </c>
      <c r="H1476" s="56"/>
    </row>
    <row r="1477" spans="1:8" ht="157.5" x14ac:dyDescent="0.3">
      <c r="A1477" s="30">
        <v>1</v>
      </c>
      <c r="B1477" s="53" t="s">
        <v>359</v>
      </c>
      <c r="C1477" s="115" t="s">
        <v>354</v>
      </c>
      <c r="D1477" s="30" t="s">
        <v>75</v>
      </c>
      <c r="E1477" s="30">
        <v>0.5</v>
      </c>
      <c r="F1477" s="54">
        <f>'THIẾT BỊ'!F62</f>
        <v>212750</v>
      </c>
      <c r="G1477" s="54">
        <f t="shared" ref="G1477:G1487" si="91">F1477*E1477</f>
        <v>106375</v>
      </c>
      <c r="H1477" s="56"/>
    </row>
    <row r="1478" spans="1:8" ht="31.5" x14ac:dyDescent="0.3">
      <c r="A1478" s="30">
        <v>2</v>
      </c>
      <c r="B1478" s="29" t="s">
        <v>46</v>
      </c>
      <c r="C1478" s="53" t="s">
        <v>74</v>
      </c>
      <c r="D1478" s="30" t="s">
        <v>75</v>
      </c>
      <c r="E1478" s="30">
        <v>0.25</v>
      </c>
      <c r="F1478" s="54">
        <f>'THIẾT BỊ'!F7</f>
        <v>4750</v>
      </c>
      <c r="G1478" s="54">
        <f t="shared" si="91"/>
        <v>1187.5</v>
      </c>
      <c r="H1478" s="56"/>
    </row>
    <row r="1479" spans="1:8" ht="31.5" x14ac:dyDescent="0.3">
      <c r="A1479" s="30">
        <v>3</v>
      </c>
      <c r="B1479" s="29" t="s">
        <v>3</v>
      </c>
      <c r="C1479" s="53" t="s">
        <v>74</v>
      </c>
      <c r="D1479" s="30" t="s">
        <v>75</v>
      </c>
      <c r="E1479" s="30">
        <v>0.25</v>
      </c>
      <c r="F1479" s="54">
        <f>'THIẾT BỊ'!F8</f>
        <v>12000</v>
      </c>
      <c r="G1479" s="54">
        <f t="shared" si="91"/>
        <v>3000</v>
      </c>
      <c r="H1479" s="56"/>
    </row>
    <row r="1480" spans="1:8" ht="47.25" x14ac:dyDescent="0.3">
      <c r="A1480" s="30">
        <v>4</v>
      </c>
      <c r="B1480" s="29" t="s">
        <v>47</v>
      </c>
      <c r="C1480" s="53" t="s">
        <v>76</v>
      </c>
      <c r="D1480" s="30" t="s">
        <v>75</v>
      </c>
      <c r="E1480" s="30">
        <v>0.125</v>
      </c>
      <c r="F1480" s="54">
        <f>'THIẾT BỊ'!F9</f>
        <v>8000</v>
      </c>
      <c r="G1480" s="54">
        <f t="shared" si="91"/>
        <v>1000</v>
      </c>
      <c r="H1480" s="56"/>
    </row>
    <row r="1481" spans="1:8" ht="31.5" x14ac:dyDescent="0.3">
      <c r="A1481" s="30">
        <v>5</v>
      </c>
      <c r="B1481" s="29" t="s">
        <v>48</v>
      </c>
      <c r="C1481" s="53" t="s">
        <v>74</v>
      </c>
      <c r="D1481" s="30" t="s">
        <v>38</v>
      </c>
      <c r="E1481" s="30">
        <v>0.125</v>
      </c>
      <c r="F1481" s="54">
        <f>'THIẾT BỊ'!F10</f>
        <v>72000</v>
      </c>
      <c r="G1481" s="54">
        <f t="shared" si="91"/>
        <v>9000</v>
      </c>
      <c r="H1481" s="56"/>
    </row>
    <row r="1482" spans="1:8" ht="31.5" x14ac:dyDescent="0.3">
      <c r="A1482" s="30">
        <v>6</v>
      </c>
      <c r="B1482" s="29" t="s">
        <v>278</v>
      </c>
      <c r="C1482" s="53" t="s">
        <v>74</v>
      </c>
      <c r="D1482" s="30" t="s">
        <v>38</v>
      </c>
      <c r="E1482" s="30">
        <v>0.25</v>
      </c>
      <c r="F1482" s="54">
        <f>'THIẾT BỊ'!F52</f>
        <v>666.66666666666663</v>
      </c>
      <c r="G1482" s="54">
        <f t="shared" si="91"/>
        <v>166.66666666666666</v>
      </c>
      <c r="H1482" s="56"/>
    </row>
    <row r="1483" spans="1:8" ht="31.5" x14ac:dyDescent="0.3">
      <c r="A1483" s="30">
        <v>7</v>
      </c>
      <c r="B1483" s="29" t="s">
        <v>279</v>
      </c>
      <c r="C1483" s="53" t="s">
        <v>74</v>
      </c>
      <c r="D1483" s="30" t="s">
        <v>38</v>
      </c>
      <c r="E1483" s="30">
        <v>0.25</v>
      </c>
      <c r="F1483" s="54">
        <f>'THIẾT BỊ'!F53</f>
        <v>666.66666666666663</v>
      </c>
      <c r="G1483" s="54">
        <f t="shared" si="91"/>
        <v>166.66666666666666</v>
      </c>
      <c r="H1483" s="56"/>
    </row>
    <row r="1484" spans="1:8" ht="31.5" x14ac:dyDescent="0.3">
      <c r="A1484" s="30">
        <v>8</v>
      </c>
      <c r="B1484" s="29" t="s">
        <v>280</v>
      </c>
      <c r="C1484" s="53" t="s">
        <v>74</v>
      </c>
      <c r="D1484" s="30" t="s">
        <v>38</v>
      </c>
      <c r="E1484" s="30">
        <v>0.25</v>
      </c>
      <c r="F1484" s="54">
        <f>'THIẾT BỊ'!F54</f>
        <v>800</v>
      </c>
      <c r="G1484" s="54">
        <f t="shared" si="91"/>
        <v>200</v>
      </c>
      <c r="H1484" s="56"/>
    </row>
    <row r="1485" spans="1:8" ht="48" x14ac:dyDescent="0.3">
      <c r="A1485" s="30">
        <v>9</v>
      </c>
      <c r="B1485" s="125" t="s">
        <v>355</v>
      </c>
      <c r="C1485" s="58" t="s">
        <v>74</v>
      </c>
      <c r="D1485" s="30" t="s">
        <v>38</v>
      </c>
      <c r="E1485" s="30">
        <v>0.188</v>
      </c>
      <c r="F1485" s="54">
        <f>'THIẾT BỊ'!F63</f>
        <v>22500</v>
      </c>
      <c r="G1485" s="54">
        <f t="shared" si="91"/>
        <v>4230</v>
      </c>
      <c r="H1485" s="56"/>
    </row>
    <row r="1486" spans="1:8" ht="111" x14ac:dyDescent="0.3">
      <c r="A1486" s="30">
        <v>10</v>
      </c>
      <c r="B1486" s="126" t="s">
        <v>370</v>
      </c>
      <c r="C1486" s="58" t="s">
        <v>74</v>
      </c>
      <c r="D1486" s="30" t="s">
        <v>38</v>
      </c>
      <c r="E1486" s="30">
        <v>0.188</v>
      </c>
      <c r="F1486" s="54">
        <f>'THIẾT BỊ'!F67</f>
        <v>65000</v>
      </c>
      <c r="G1486" s="54">
        <f t="shared" si="91"/>
        <v>12220</v>
      </c>
      <c r="H1486" s="56"/>
    </row>
    <row r="1487" spans="1:8" ht="63.75" x14ac:dyDescent="0.3">
      <c r="A1487" s="30">
        <v>11</v>
      </c>
      <c r="B1487" s="125" t="s">
        <v>371</v>
      </c>
      <c r="C1487" s="58" t="s">
        <v>74</v>
      </c>
      <c r="D1487" s="30" t="s">
        <v>38</v>
      </c>
      <c r="E1487" s="30">
        <v>0.1</v>
      </c>
      <c r="F1487" s="54">
        <f>'THIẾT BỊ'!F68</f>
        <v>65000</v>
      </c>
      <c r="G1487" s="54">
        <f t="shared" si="91"/>
        <v>6500</v>
      </c>
      <c r="H1487" s="56"/>
    </row>
    <row r="1488" spans="1:8" x14ac:dyDescent="0.3">
      <c r="A1488" s="141" t="s">
        <v>77</v>
      </c>
      <c r="B1488" s="142"/>
      <c r="C1488" s="142"/>
      <c r="D1488" s="142"/>
      <c r="E1488" s="142"/>
      <c r="F1488" s="143"/>
      <c r="G1488" s="55">
        <f>SUM(G1477:G1487)</f>
        <v>144045.83333333334</v>
      </c>
      <c r="H1488" s="56"/>
    </row>
    <row r="1489" spans="1:8" x14ac:dyDescent="0.3">
      <c r="A1489" s="144" t="s">
        <v>78</v>
      </c>
      <c r="B1489" s="144"/>
      <c r="C1489" s="144"/>
      <c r="D1489" s="144"/>
      <c r="E1489" s="144"/>
      <c r="F1489" s="144"/>
      <c r="G1489" s="56"/>
      <c r="H1489" s="56"/>
    </row>
    <row r="1490" spans="1:8" x14ac:dyDescent="0.3">
      <c r="A1490" s="113" t="s">
        <v>0</v>
      </c>
      <c r="B1490" s="66" t="s">
        <v>79</v>
      </c>
      <c r="C1490" s="66" t="s">
        <v>32</v>
      </c>
      <c r="D1490" s="66" t="s">
        <v>73</v>
      </c>
      <c r="E1490" s="66" t="s">
        <v>16</v>
      </c>
      <c r="F1490" s="67" t="s">
        <v>64</v>
      </c>
      <c r="G1490" s="56"/>
      <c r="H1490" s="56"/>
    </row>
    <row r="1491" spans="1:8" x14ac:dyDescent="0.3">
      <c r="A1491" s="30">
        <v>1</v>
      </c>
      <c r="B1491" s="46" t="s">
        <v>51</v>
      </c>
      <c r="C1491" s="43" t="s">
        <v>52</v>
      </c>
      <c r="D1491" s="102">
        <v>0.1</v>
      </c>
      <c r="E1491" s="45">
        <f>'VẬT LIỆU'!D7</f>
        <v>40000</v>
      </c>
      <c r="F1491" s="54">
        <f>E1491*D1491</f>
        <v>4000</v>
      </c>
      <c r="G1491" s="56"/>
      <c r="H1491" s="56"/>
    </row>
    <row r="1492" spans="1:8" x14ac:dyDescent="0.3">
      <c r="A1492" s="30">
        <v>2</v>
      </c>
      <c r="B1492" s="46" t="s">
        <v>39</v>
      </c>
      <c r="C1492" s="43" t="s">
        <v>5</v>
      </c>
      <c r="D1492" s="102">
        <v>0.15</v>
      </c>
      <c r="E1492" s="45">
        <f>'VẬT LIỆU'!D8</f>
        <v>90000</v>
      </c>
      <c r="F1492" s="54">
        <f t="shared" ref="F1492:F1509" si="92">E1492*D1492</f>
        <v>13500</v>
      </c>
      <c r="G1492" s="56"/>
      <c r="H1492" s="56"/>
    </row>
    <row r="1493" spans="1:8" x14ac:dyDescent="0.3">
      <c r="A1493" s="30">
        <v>3</v>
      </c>
      <c r="B1493" s="46" t="s">
        <v>53</v>
      </c>
      <c r="C1493" s="43" t="s">
        <v>6</v>
      </c>
      <c r="D1493" s="102">
        <v>0.05</v>
      </c>
      <c r="E1493" s="45">
        <f>'VẬT LIỆU'!D9</f>
        <v>800000</v>
      </c>
      <c r="F1493" s="54">
        <f t="shared" si="92"/>
        <v>40000</v>
      </c>
      <c r="G1493" s="56"/>
      <c r="H1493" s="56"/>
    </row>
    <row r="1494" spans="1:8" x14ac:dyDescent="0.3">
      <c r="A1494" s="30">
        <v>4</v>
      </c>
      <c r="B1494" s="46" t="s">
        <v>289</v>
      </c>
      <c r="C1494" s="43" t="s">
        <v>6</v>
      </c>
      <c r="D1494" s="102">
        <v>0.1</v>
      </c>
      <c r="E1494" s="45">
        <f>'VẬT LIỆU'!D61</f>
        <v>6000</v>
      </c>
      <c r="F1494" s="54">
        <f t="shared" si="92"/>
        <v>600</v>
      </c>
      <c r="G1494" s="56"/>
      <c r="H1494" s="56"/>
    </row>
    <row r="1495" spans="1:8" x14ac:dyDescent="0.3">
      <c r="A1495" s="30">
        <v>5</v>
      </c>
      <c r="B1495" s="46" t="s">
        <v>55</v>
      </c>
      <c r="C1495" s="43" t="s">
        <v>6</v>
      </c>
      <c r="D1495" s="102">
        <v>0.1</v>
      </c>
      <c r="E1495" s="45">
        <f>'VẬT LIỆU'!D11</f>
        <v>120000</v>
      </c>
      <c r="F1495" s="54">
        <f t="shared" si="92"/>
        <v>12000</v>
      </c>
      <c r="G1495" s="56"/>
      <c r="H1495" s="56"/>
    </row>
    <row r="1496" spans="1:8" x14ac:dyDescent="0.3">
      <c r="A1496" s="30">
        <v>6</v>
      </c>
      <c r="B1496" s="46" t="s">
        <v>304</v>
      </c>
      <c r="C1496" s="43" t="s">
        <v>30</v>
      </c>
      <c r="D1496" s="102">
        <v>1</v>
      </c>
      <c r="E1496" s="45">
        <f>'VẬT LIỆU'!D65</f>
        <v>60000</v>
      </c>
      <c r="F1496" s="54">
        <f t="shared" si="92"/>
        <v>60000</v>
      </c>
      <c r="G1496" s="56"/>
      <c r="H1496" s="56"/>
    </row>
    <row r="1497" spans="1:8" x14ac:dyDescent="0.3">
      <c r="A1497" s="30">
        <v>7</v>
      </c>
      <c r="B1497" s="46" t="s">
        <v>56</v>
      </c>
      <c r="C1497" s="43" t="s">
        <v>30</v>
      </c>
      <c r="D1497" s="102">
        <v>1</v>
      </c>
      <c r="E1497" s="45">
        <f>'VẬT LIỆU'!D12</f>
        <v>50000</v>
      </c>
      <c r="F1497" s="54">
        <f t="shared" si="92"/>
        <v>50000</v>
      </c>
      <c r="G1497" s="56"/>
      <c r="H1497" s="56"/>
    </row>
    <row r="1498" spans="1:8" x14ac:dyDescent="0.3">
      <c r="A1498" s="30">
        <v>8</v>
      </c>
      <c r="B1498" s="46" t="s">
        <v>291</v>
      </c>
      <c r="C1498" s="43" t="s">
        <v>30</v>
      </c>
      <c r="D1498" s="102">
        <v>1</v>
      </c>
      <c r="E1498" s="45">
        <f>'VẬT LIỆU'!D62</f>
        <v>39000</v>
      </c>
      <c r="F1498" s="54">
        <f t="shared" si="92"/>
        <v>39000</v>
      </c>
      <c r="G1498" s="56"/>
      <c r="H1498" s="56"/>
    </row>
    <row r="1499" spans="1:8" x14ac:dyDescent="0.3">
      <c r="A1499" s="30">
        <v>9</v>
      </c>
      <c r="B1499" s="46" t="s">
        <v>306</v>
      </c>
      <c r="C1499" s="43" t="s">
        <v>307</v>
      </c>
      <c r="D1499" s="102">
        <v>9</v>
      </c>
      <c r="E1499" s="45">
        <f>'VẬT LIỆU'!D67</f>
        <v>4500</v>
      </c>
      <c r="F1499" s="54">
        <f t="shared" si="92"/>
        <v>40500</v>
      </c>
      <c r="G1499" s="56"/>
      <c r="H1499" s="56"/>
    </row>
    <row r="1500" spans="1:8" x14ac:dyDescent="0.3">
      <c r="A1500" s="30">
        <v>10</v>
      </c>
      <c r="B1500" s="46" t="s">
        <v>287</v>
      </c>
      <c r="C1500" s="43" t="s">
        <v>30</v>
      </c>
      <c r="D1500" s="102">
        <v>2</v>
      </c>
      <c r="E1500" s="45">
        <f>'VẬT LIỆU'!D49</f>
        <v>2000</v>
      </c>
      <c r="F1500" s="54">
        <f t="shared" si="92"/>
        <v>4000</v>
      </c>
      <c r="G1500" s="56"/>
      <c r="H1500" s="56"/>
    </row>
    <row r="1501" spans="1:8" x14ac:dyDescent="0.3">
      <c r="A1501" s="30">
        <v>11</v>
      </c>
      <c r="B1501" s="46" t="s">
        <v>288</v>
      </c>
      <c r="C1501" s="43" t="s">
        <v>120</v>
      </c>
      <c r="D1501" s="102">
        <v>2</v>
      </c>
      <c r="E1501" s="45">
        <f>'VẬT LIỆU'!D60</f>
        <v>2800</v>
      </c>
      <c r="F1501" s="54">
        <f t="shared" si="92"/>
        <v>5600</v>
      </c>
      <c r="G1501" s="56"/>
      <c r="H1501" s="56"/>
    </row>
    <row r="1502" spans="1:8" x14ac:dyDescent="0.3">
      <c r="A1502" s="30">
        <v>12</v>
      </c>
      <c r="B1502" s="46" t="s">
        <v>292</v>
      </c>
      <c r="C1502" s="43" t="s">
        <v>6</v>
      </c>
      <c r="D1502" s="102">
        <v>0.3</v>
      </c>
      <c r="E1502" s="45">
        <f>'VẬT LIỆU'!D26</f>
        <v>32000</v>
      </c>
      <c r="F1502" s="54">
        <f t="shared" si="92"/>
        <v>9600</v>
      </c>
      <c r="G1502" s="56"/>
      <c r="H1502" s="56"/>
    </row>
    <row r="1503" spans="1:8" x14ac:dyDescent="0.3">
      <c r="A1503" s="30">
        <v>13</v>
      </c>
      <c r="B1503" s="46" t="s">
        <v>293</v>
      </c>
      <c r="C1503" s="43" t="s">
        <v>120</v>
      </c>
      <c r="D1503" s="102">
        <v>0.04</v>
      </c>
      <c r="E1503" s="45">
        <f>'VẬT LIỆU'!D74</f>
        <v>40000</v>
      </c>
      <c r="F1503" s="54">
        <f t="shared" si="92"/>
        <v>1600</v>
      </c>
      <c r="G1503" s="56"/>
      <c r="H1503" s="56"/>
    </row>
    <row r="1504" spans="1:8" ht="32.25" x14ac:dyDescent="0.3">
      <c r="A1504" s="30">
        <v>14</v>
      </c>
      <c r="B1504" s="90" t="s">
        <v>338</v>
      </c>
      <c r="C1504" s="43" t="s">
        <v>237</v>
      </c>
      <c r="D1504" s="102">
        <v>2</v>
      </c>
      <c r="E1504" s="97">
        <f>'VẬT LIỆU'!D70</f>
        <v>30000</v>
      </c>
      <c r="F1504" s="54">
        <f t="shared" si="92"/>
        <v>60000</v>
      </c>
      <c r="G1504" s="56"/>
      <c r="H1504" s="56"/>
    </row>
    <row r="1505" spans="1:8" x14ac:dyDescent="0.3">
      <c r="A1505" s="30">
        <v>15</v>
      </c>
      <c r="B1505" s="46" t="s">
        <v>360</v>
      </c>
      <c r="C1505" s="43" t="s">
        <v>361</v>
      </c>
      <c r="D1505" s="102">
        <v>1</v>
      </c>
      <c r="E1505" s="45">
        <f>'VẬT LIỆU'!D75</f>
        <v>33000</v>
      </c>
      <c r="F1505" s="54">
        <f t="shared" si="92"/>
        <v>33000</v>
      </c>
      <c r="G1505" s="56"/>
      <c r="H1505" s="56"/>
    </row>
    <row r="1506" spans="1:8" x14ac:dyDescent="0.3">
      <c r="A1506" s="30">
        <v>16</v>
      </c>
      <c r="B1506" s="46" t="s">
        <v>309</v>
      </c>
      <c r="C1506" s="119" t="s">
        <v>5</v>
      </c>
      <c r="D1506" s="127">
        <v>0.15</v>
      </c>
      <c r="E1506" s="45">
        <f>'VẬT LIỆU'!D69</f>
        <v>15000</v>
      </c>
      <c r="F1506" s="54">
        <f t="shared" si="92"/>
        <v>2250</v>
      </c>
      <c r="G1506" s="56"/>
      <c r="H1506" s="56"/>
    </row>
    <row r="1507" spans="1:8" x14ac:dyDescent="0.3">
      <c r="A1507" s="30">
        <v>17</v>
      </c>
      <c r="B1507" s="46" t="s">
        <v>362</v>
      </c>
      <c r="C1507" s="43" t="s">
        <v>30</v>
      </c>
      <c r="D1507" s="127">
        <v>0.1</v>
      </c>
      <c r="E1507" s="45">
        <f>'VẬT LIỆU'!D73</f>
        <v>1300000</v>
      </c>
      <c r="F1507" s="54">
        <f t="shared" si="92"/>
        <v>130000</v>
      </c>
      <c r="G1507" s="56"/>
      <c r="H1507" s="56"/>
    </row>
    <row r="1508" spans="1:8" x14ac:dyDescent="0.3">
      <c r="A1508" s="30">
        <v>18</v>
      </c>
      <c r="B1508" s="46" t="s">
        <v>311</v>
      </c>
      <c r="C1508" s="43" t="s">
        <v>30</v>
      </c>
      <c r="D1508" s="102">
        <v>0.2</v>
      </c>
      <c r="E1508" s="45">
        <f>'VẬT LIỆU'!D71</f>
        <v>35000</v>
      </c>
      <c r="F1508" s="54">
        <f t="shared" si="92"/>
        <v>7000</v>
      </c>
      <c r="G1508" s="56"/>
      <c r="H1508" s="56"/>
    </row>
    <row r="1509" spans="1:8" x14ac:dyDescent="0.3">
      <c r="A1509" s="30">
        <v>19</v>
      </c>
      <c r="B1509" s="46" t="s">
        <v>363</v>
      </c>
      <c r="C1509" s="104" t="s">
        <v>30</v>
      </c>
      <c r="D1509" s="102">
        <v>0.05</v>
      </c>
      <c r="E1509" s="72">
        <f>'VẬT LIỆU'!D76</f>
        <v>37000</v>
      </c>
      <c r="F1509" s="54">
        <f t="shared" si="92"/>
        <v>1850</v>
      </c>
      <c r="G1509" s="56"/>
      <c r="H1509" s="56"/>
    </row>
    <row r="1510" spans="1:8" x14ac:dyDescent="0.3">
      <c r="A1510" s="145" t="s">
        <v>80</v>
      </c>
      <c r="B1510" s="145"/>
      <c r="C1510" s="145"/>
      <c r="D1510" s="145"/>
      <c r="E1510" s="145"/>
      <c r="F1510" s="55">
        <f>SUM(F1491:F1509)</f>
        <v>514500</v>
      </c>
      <c r="G1510" s="56"/>
      <c r="H1510" s="56"/>
    </row>
    <row r="1511" spans="1:8" x14ac:dyDescent="0.3">
      <c r="A1511" s="146" t="s">
        <v>81</v>
      </c>
      <c r="B1511" s="146"/>
      <c r="C1511" s="146"/>
      <c r="D1511" s="146"/>
      <c r="E1511" s="146"/>
      <c r="F1511" s="146"/>
      <c r="G1511" s="146"/>
      <c r="H1511" s="47">
        <f>H1458*0.15</f>
        <v>291985.27252999996</v>
      </c>
    </row>
    <row r="1512" spans="1:8" x14ac:dyDescent="0.3">
      <c r="A1512" s="146" t="s">
        <v>82</v>
      </c>
      <c r="B1512" s="146"/>
      <c r="C1512" s="146"/>
      <c r="D1512" s="146"/>
      <c r="E1512" s="146"/>
      <c r="F1512" s="146"/>
      <c r="G1512" s="146"/>
      <c r="H1512" s="47">
        <f>H1458+H1511</f>
        <v>2238553.7560633332</v>
      </c>
    </row>
    <row r="1514" spans="1:8" x14ac:dyDescent="0.3">
      <c r="A1514" s="64">
        <v>9</v>
      </c>
      <c r="B1514" s="161" t="s">
        <v>320</v>
      </c>
      <c r="C1514" s="162"/>
      <c r="D1514" s="162"/>
      <c r="E1514" s="162"/>
      <c r="F1514" s="162"/>
      <c r="G1514" s="162"/>
      <c r="H1514" s="163"/>
    </row>
    <row r="1515" spans="1:8" x14ac:dyDescent="0.3">
      <c r="A1515" s="164" t="s">
        <v>327</v>
      </c>
      <c r="B1515" s="165"/>
      <c r="C1515" s="165"/>
      <c r="D1515" s="165"/>
      <c r="E1515" s="165"/>
      <c r="F1515" s="165"/>
      <c r="G1515" s="165"/>
      <c r="H1515" s="166"/>
    </row>
    <row r="1516" spans="1:8" x14ac:dyDescent="0.3">
      <c r="A1516" s="146" t="s">
        <v>60</v>
      </c>
      <c r="B1516" s="146"/>
      <c r="C1516" s="146"/>
      <c r="D1516" s="146"/>
      <c r="E1516" s="146"/>
      <c r="F1516" s="146"/>
      <c r="G1516" s="146"/>
      <c r="H1516" s="47">
        <f>H1531+G1542+F1563</f>
        <v>2023300.45</v>
      </c>
    </row>
    <row r="1517" spans="1:8" x14ac:dyDescent="0.3">
      <c r="A1517" s="147" t="s">
        <v>61</v>
      </c>
      <c r="B1517" s="148"/>
      <c r="C1517" s="148"/>
      <c r="D1517" s="148"/>
      <c r="E1517" s="148"/>
      <c r="F1517" s="148"/>
      <c r="G1517" s="148"/>
      <c r="H1517" s="149"/>
    </row>
    <row r="1518" spans="1:8" x14ac:dyDescent="0.3">
      <c r="A1518" s="150" t="s">
        <v>62</v>
      </c>
      <c r="B1518" s="151"/>
      <c r="C1518" s="151"/>
      <c r="D1518" s="151"/>
      <c r="E1518" s="151"/>
      <c r="F1518" s="151"/>
      <c r="G1518" s="151"/>
      <c r="H1518" s="152"/>
    </row>
    <row r="1519" spans="1:8" x14ac:dyDescent="0.3">
      <c r="A1519" s="153" t="s">
        <v>0</v>
      </c>
      <c r="B1519" s="154" t="s">
        <v>88</v>
      </c>
      <c r="C1519" s="153" t="s">
        <v>63</v>
      </c>
      <c r="D1519" s="153"/>
      <c r="E1519" s="153"/>
      <c r="F1519" s="153"/>
      <c r="G1519" s="49"/>
      <c r="H1519" s="49"/>
    </row>
    <row r="1520" spans="1:8" ht="31.5" x14ac:dyDescent="0.3">
      <c r="A1520" s="153"/>
      <c r="B1520" s="153"/>
      <c r="C1520" s="114" t="s">
        <v>87</v>
      </c>
      <c r="D1520" s="113" t="s">
        <v>85</v>
      </c>
      <c r="E1520" s="113" t="s">
        <v>84</v>
      </c>
      <c r="F1520" s="114" t="s">
        <v>86</v>
      </c>
      <c r="G1520" s="57" t="s">
        <v>83</v>
      </c>
      <c r="H1520" s="49" t="s">
        <v>64</v>
      </c>
    </row>
    <row r="1521" spans="1:8" ht="47.25" x14ac:dyDescent="0.3">
      <c r="A1521" s="112">
        <v>1</v>
      </c>
      <c r="B1521" s="52" t="s">
        <v>343</v>
      </c>
      <c r="C1521" s="30">
        <v>2</v>
      </c>
      <c r="D1521" s="58" t="s">
        <v>275</v>
      </c>
      <c r="E1521" s="53" t="s">
        <v>268</v>
      </c>
      <c r="F1521" s="30">
        <v>0.25</v>
      </c>
      <c r="G1521" s="54">
        <f>'NHÂN CÔNG'!G5</f>
        <v>260091</v>
      </c>
      <c r="H1521" s="54">
        <f>C1521*F1521*G1521</f>
        <v>130045.5</v>
      </c>
    </row>
    <row r="1522" spans="1:8" ht="63" x14ac:dyDescent="0.3">
      <c r="A1522" s="112">
        <v>2</v>
      </c>
      <c r="B1522" s="53" t="s">
        <v>372</v>
      </c>
      <c r="C1522" s="30">
        <v>2</v>
      </c>
      <c r="D1522" s="58" t="s">
        <v>275</v>
      </c>
      <c r="E1522" s="53" t="s">
        <v>268</v>
      </c>
      <c r="F1522" s="30">
        <v>0.25</v>
      </c>
      <c r="G1522" s="54">
        <f>'NHÂN CÔNG'!G5</f>
        <v>260091</v>
      </c>
      <c r="H1522" s="54">
        <f t="shared" ref="H1522:H1529" si="93">C1522*F1522*G1522</f>
        <v>130045.5</v>
      </c>
    </row>
    <row r="1523" spans="1:8" ht="47.25" x14ac:dyDescent="0.3">
      <c r="A1523" s="112">
        <v>3</v>
      </c>
      <c r="B1523" s="53" t="s">
        <v>373</v>
      </c>
      <c r="C1523" s="30">
        <v>2</v>
      </c>
      <c r="D1523" s="58" t="s">
        <v>275</v>
      </c>
      <c r="E1523" s="53" t="s">
        <v>268</v>
      </c>
      <c r="F1523" s="30">
        <v>0.25</v>
      </c>
      <c r="G1523" s="54">
        <f>'NHÂN CÔNG'!G5</f>
        <v>260091</v>
      </c>
      <c r="H1523" s="54">
        <f t="shared" si="93"/>
        <v>130045.5</v>
      </c>
    </row>
    <row r="1524" spans="1:8" ht="47.25" x14ac:dyDescent="0.3">
      <c r="A1524" s="112">
        <v>4</v>
      </c>
      <c r="B1524" s="53" t="s">
        <v>374</v>
      </c>
      <c r="C1524" s="30">
        <v>2</v>
      </c>
      <c r="D1524" s="58" t="s">
        <v>275</v>
      </c>
      <c r="E1524" s="53" t="s">
        <v>268</v>
      </c>
      <c r="F1524" s="30">
        <v>0.25</v>
      </c>
      <c r="G1524" s="54">
        <f>'NHÂN CÔNG'!G5</f>
        <v>260091</v>
      </c>
      <c r="H1524" s="54">
        <f t="shared" si="93"/>
        <v>130045.5</v>
      </c>
    </row>
    <row r="1525" spans="1:8" ht="47.25" x14ac:dyDescent="0.3">
      <c r="A1525" s="112">
        <v>5</v>
      </c>
      <c r="B1525" s="53" t="s">
        <v>375</v>
      </c>
      <c r="C1525" s="30">
        <v>2</v>
      </c>
      <c r="D1525" s="58" t="s">
        <v>275</v>
      </c>
      <c r="E1525" s="53" t="s">
        <v>268</v>
      </c>
      <c r="F1525" s="30">
        <v>0.25</v>
      </c>
      <c r="G1525" s="54">
        <f>'NHÂN CÔNG'!G5</f>
        <v>260091</v>
      </c>
      <c r="H1525" s="54">
        <f t="shared" si="93"/>
        <v>130045.5</v>
      </c>
    </row>
    <row r="1526" spans="1:8" ht="47.25" x14ac:dyDescent="0.3">
      <c r="A1526" s="112">
        <v>6</v>
      </c>
      <c r="B1526" s="53" t="s">
        <v>376</v>
      </c>
      <c r="C1526" s="30">
        <v>2</v>
      </c>
      <c r="D1526" s="58" t="s">
        <v>275</v>
      </c>
      <c r="E1526" s="53" t="s">
        <v>268</v>
      </c>
      <c r="F1526" s="30">
        <v>0.25</v>
      </c>
      <c r="G1526" s="54">
        <f>'NHÂN CÔNG'!G5</f>
        <v>260091</v>
      </c>
      <c r="H1526" s="54">
        <f t="shared" si="93"/>
        <v>130045.5</v>
      </c>
    </row>
    <row r="1527" spans="1:8" ht="47.25" x14ac:dyDescent="0.3">
      <c r="A1527" s="112">
        <v>7</v>
      </c>
      <c r="B1527" s="53" t="s">
        <v>377</v>
      </c>
      <c r="C1527" s="30">
        <v>2</v>
      </c>
      <c r="D1527" s="58" t="s">
        <v>275</v>
      </c>
      <c r="E1527" s="53" t="s">
        <v>268</v>
      </c>
      <c r="F1527" s="30">
        <v>0.25</v>
      </c>
      <c r="G1527" s="54">
        <f>'NHÂN CÔNG'!G5</f>
        <v>260091</v>
      </c>
      <c r="H1527" s="54">
        <f t="shared" si="93"/>
        <v>130045.5</v>
      </c>
    </row>
    <row r="1528" spans="1:8" ht="47.25" x14ac:dyDescent="0.3">
      <c r="A1528" s="112">
        <v>8</v>
      </c>
      <c r="B1528" s="53" t="s">
        <v>351</v>
      </c>
      <c r="C1528" s="30">
        <v>2</v>
      </c>
      <c r="D1528" s="58" t="s">
        <v>275</v>
      </c>
      <c r="E1528" s="53" t="s">
        <v>268</v>
      </c>
      <c r="F1528" s="30">
        <v>0.25</v>
      </c>
      <c r="G1528" s="54">
        <f>'NHÂN CÔNG'!G5</f>
        <v>260091</v>
      </c>
      <c r="H1528" s="54">
        <f t="shared" si="93"/>
        <v>130045.5</v>
      </c>
    </row>
    <row r="1529" spans="1:8" ht="47.25" x14ac:dyDescent="0.3">
      <c r="A1529" s="112">
        <v>9</v>
      </c>
      <c r="B1529" s="52" t="s">
        <v>352</v>
      </c>
      <c r="C1529" s="30">
        <v>2</v>
      </c>
      <c r="D1529" s="58" t="s">
        <v>275</v>
      </c>
      <c r="E1529" s="53" t="s">
        <v>268</v>
      </c>
      <c r="F1529" s="30">
        <v>0.25</v>
      </c>
      <c r="G1529" s="54">
        <f>'NHÂN CÔNG'!G5</f>
        <v>260091</v>
      </c>
      <c r="H1529" s="54">
        <f t="shared" si="93"/>
        <v>130045.5</v>
      </c>
    </row>
    <row r="1530" spans="1:8" x14ac:dyDescent="0.3">
      <c r="A1530" s="155" t="s">
        <v>68</v>
      </c>
      <c r="B1530" s="156"/>
      <c r="C1530" s="156"/>
      <c r="D1530" s="156"/>
      <c r="E1530" s="156"/>
      <c r="F1530" s="156"/>
      <c r="G1530" s="157"/>
      <c r="H1530" s="54">
        <f>SUM(H1521:H1529)*0.1</f>
        <v>117040.95000000001</v>
      </c>
    </row>
    <row r="1531" spans="1:8" x14ac:dyDescent="0.3">
      <c r="A1531" s="158" t="s">
        <v>69</v>
      </c>
      <c r="B1531" s="158"/>
      <c r="C1531" s="158"/>
      <c r="D1531" s="158"/>
      <c r="E1531" s="158"/>
      <c r="F1531" s="158"/>
      <c r="G1531" s="159"/>
      <c r="H1531" s="55">
        <f>SUM(H1521:H1530)</f>
        <v>1287450.45</v>
      </c>
    </row>
    <row r="1532" spans="1:8" x14ac:dyDescent="0.3">
      <c r="A1532" s="144" t="s">
        <v>70</v>
      </c>
      <c r="B1532" s="144"/>
      <c r="C1532" s="144"/>
      <c r="D1532" s="144"/>
      <c r="E1532" s="144"/>
      <c r="F1532" s="144"/>
      <c r="G1532" s="144"/>
      <c r="H1532" s="160"/>
    </row>
    <row r="1533" spans="1:8" ht="47.25" x14ac:dyDescent="0.3">
      <c r="A1533" s="113" t="s">
        <v>0</v>
      </c>
      <c r="B1533" s="113" t="s">
        <v>71</v>
      </c>
      <c r="C1533" s="114" t="s">
        <v>72</v>
      </c>
      <c r="D1533" s="113" t="s">
        <v>32</v>
      </c>
      <c r="E1533" s="113" t="s">
        <v>73</v>
      </c>
      <c r="F1533" s="57" t="s">
        <v>20</v>
      </c>
      <c r="G1533" s="49" t="s">
        <v>64</v>
      </c>
      <c r="H1533" s="56"/>
    </row>
    <row r="1534" spans="1:8" ht="31.5" x14ac:dyDescent="0.3">
      <c r="A1534" s="30">
        <v>1</v>
      </c>
      <c r="B1534" s="116" t="s">
        <v>46</v>
      </c>
      <c r="C1534" s="53" t="s">
        <v>74</v>
      </c>
      <c r="D1534" s="30" t="s">
        <v>75</v>
      </c>
      <c r="E1534" s="30">
        <v>0.5</v>
      </c>
      <c r="F1534" s="54">
        <f>'THIẾT BỊ'!F7</f>
        <v>4750</v>
      </c>
      <c r="G1534" s="54">
        <f>'THIẾT BỊ'!F7</f>
        <v>4750</v>
      </c>
      <c r="H1534" s="56"/>
    </row>
    <row r="1535" spans="1:8" ht="31.5" x14ac:dyDescent="0.3">
      <c r="A1535" s="30">
        <v>2</v>
      </c>
      <c r="B1535" s="116" t="s">
        <v>3</v>
      </c>
      <c r="C1535" s="53" t="s">
        <v>74</v>
      </c>
      <c r="D1535" s="30" t="s">
        <v>75</v>
      </c>
      <c r="E1535" s="30">
        <v>0.5</v>
      </c>
      <c r="F1535" s="54">
        <f>'THIẾT BỊ'!F8</f>
        <v>12000</v>
      </c>
      <c r="G1535" s="54">
        <f>'THIẾT BỊ'!F8</f>
        <v>12000</v>
      </c>
      <c r="H1535" s="56"/>
    </row>
    <row r="1536" spans="1:8" ht="47.25" x14ac:dyDescent="0.3">
      <c r="A1536" s="30">
        <v>3</v>
      </c>
      <c r="B1536" s="116" t="s">
        <v>47</v>
      </c>
      <c r="C1536" s="53" t="s">
        <v>76</v>
      </c>
      <c r="D1536" s="30" t="s">
        <v>75</v>
      </c>
      <c r="E1536" s="30">
        <v>0.25</v>
      </c>
      <c r="F1536" s="54">
        <f>'THIẾT BỊ'!F9</f>
        <v>8000</v>
      </c>
      <c r="G1536" s="54">
        <f>'THIẾT BỊ'!F9</f>
        <v>8000</v>
      </c>
      <c r="H1536" s="56"/>
    </row>
    <row r="1537" spans="1:8" ht="31.5" x14ac:dyDescent="0.3">
      <c r="A1537" s="30">
        <v>4</v>
      </c>
      <c r="B1537" s="116" t="s">
        <v>48</v>
      </c>
      <c r="C1537" s="53" t="s">
        <v>74</v>
      </c>
      <c r="D1537" s="30" t="s">
        <v>38</v>
      </c>
      <c r="E1537" s="30">
        <v>0.25</v>
      </c>
      <c r="F1537" s="54">
        <f>'THIẾT BỊ'!F10</f>
        <v>72000</v>
      </c>
      <c r="G1537" s="54">
        <f>'THIẾT BỊ'!F10</f>
        <v>72000</v>
      </c>
      <c r="H1537" s="56"/>
    </row>
    <row r="1538" spans="1:8" ht="31.5" x14ac:dyDescent="0.3">
      <c r="A1538" s="30">
        <v>5</v>
      </c>
      <c r="B1538" s="116" t="s">
        <v>278</v>
      </c>
      <c r="C1538" s="53" t="s">
        <v>74</v>
      </c>
      <c r="D1538" s="30" t="s">
        <v>38</v>
      </c>
      <c r="E1538" s="30">
        <v>0.5</v>
      </c>
      <c r="F1538" s="54">
        <f>'THIẾT BỊ'!F52</f>
        <v>666.66666666666663</v>
      </c>
      <c r="G1538" s="54">
        <f>'THIẾT BỊ'!F11</f>
        <v>4000</v>
      </c>
      <c r="H1538" s="56"/>
    </row>
    <row r="1539" spans="1:8" ht="31.5" x14ac:dyDescent="0.3">
      <c r="A1539" s="30">
        <v>6</v>
      </c>
      <c r="B1539" s="116" t="s">
        <v>279</v>
      </c>
      <c r="C1539" s="53" t="s">
        <v>74</v>
      </c>
      <c r="D1539" s="30" t="s">
        <v>38</v>
      </c>
      <c r="E1539" s="30">
        <v>0.5</v>
      </c>
      <c r="F1539" s="54">
        <f>'THIẾT BỊ'!F53</f>
        <v>666.66666666666663</v>
      </c>
      <c r="G1539" s="54">
        <f>'THIẾT BỊ'!F12</f>
        <v>1500</v>
      </c>
      <c r="H1539" s="56"/>
    </row>
    <row r="1540" spans="1:8" ht="31.5" x14ac:dyDescent="0.3">
      <c r="A1540" s="30">
        <v>7</v>
      </c>
      <c r="B1540" s="116" t="s">
        <v>280</v>
      </c>
      <c r="C1540" s="53" t="s">
        <v>74</v>
      </c>
      <c r="D1540" s="30" t="s">
        <v>38</v>
      </c>
      <c r="E1540" s="30">
        <v>0.5</v>
      </c>
      <c r="F1540" s="54">
        <f>'THIẾT BỊ'!F54</f>
        <v>800</v>
      </c>
      <c r="G1540" s="54">
        <f>'THIẾT BỊ'!F13</f>
        <v>125000</v>
      </c>
      <c r="H1540" s="56"/>
    </row>
    <row r="1541" spans="1:8" ht="31.5" x14ac:dyDescent="0.3">
      <c r="A1541" s="30">
        <v>8</v>
      </c>
      <c r="B1541" s="117" t="s">
        <v>378</v>
      </c>
      <c r="C1541" s="53" t="s">
        <v>74</v>
      </c>
      <c r="D1541" s="30" t="s">
        <v>38</v>
      </c>
      <c r="E1541" s="30">
        <v>0.5</v>
      </c>
      <c r="F1541" s="54">
        <f>'THIẾT BỊ'!F69</f>
        <v>53349</v>
      </c>
      <c r="G1541" s="54">
        <f>'THIẾT BỊ'!F14</f>
        <v>27500</v>
      </c>
      <c r="H1541" s="56"/>
    </row>
    <row r="1542" spans="1:8" x14ac:dyDescent="0.3">
      <c r="A1542" s="141" t="s">
        <v>77</v>
      </c>
      <c r="B1542" s="142"/>
      <c r="C1542" s="142"/>
      <c r="D1542" s="142"/>
      <c r="E1542" s="142"/>
      <c r="F1542" s="143"/>
      <c r="G1542" s="55">
        <f>SUM(G1534:G1541)</f>
        <v>254750</v>
      </c>
      <c r="H1542" s="56"/>
    </row>
    <row r="1543" spans="1:8" x14ac:dyDescent="0.3">
      <c r="A1543" s="144" t="s">
        <v>78</v>
      </c>
      <c r="B1543" s="144"/>
      <c r="C1543" s="144"/>
      <c r="D1543" s="144"/>
      <c r="E1543" s="144"/>
      <c r="F1543" s="144"/>
      <c r="G1543" s="56"/>
      <c r="H1543" s="56"/>
    </row>
    <row r="1544" spans="1:8" x14ac:dyDescent="0.3">
      <c r="A1544" s="113" t="s">
        <v>0</v>
      </c>
      <c r="B1544" s="66" t="s">
        <v>79</v>
      </c>
      <c r="C1544" s="66" t="s">
        <v>32</v>
      </c>
      <c r="D1544" s="66" t="s">
        <v>73</v>
      </c>
      <c r="E1544" s="66" t="s">
        <v>16</v>
      </c>
      <c r="F1544" s="67" t="s">
        <v>64</v>
      </c>
      <c r="G1544" s="56"/>
      <c r="H1544" s="56"/>
    </row>
    <row r="1545" spans="1:8" x14ac:dyDescent="0.3">
      <c r="A1545" s="30">
        <v>1</v>
      </c>
      <c r="B1545" s="46" t="s">
        <v>51</v>
      </c>
      <c r="C1545" s="43" t="s">
        <v>52</v>
      </c>
      <c r="D1545" s="102">
        <v>0.1</v>
      </c>
      <c r="E1545" s="45">
        <f>'VẬT LIỆU'!D7</f>
        <v>40000</v>
      </c>
      <c r="F1545" s="54">
        <f>E1545*D1545</f>
        <v>4000</v>
      </c>
      <c r="G1545" s="56"/>
      <c r="H1545" s="56"/>
    </row>
    <row r="1546" spans="1:8" x14ac:dyDescent="0.3">
      <c r="A1546" s="30">
        <v>2</v>
      </c>
      <c r="B1546" s="46" t="s">
        <v>39</v>
      </c>
      <c r="C1546" s="43" t="s">
        <v>5</v>
      </c>
      <c r="D1546" s="102">
        <v>0.15</v>
      </c>
      <c r="E1546" s="45">
        <f>'VẬT LIỆU'!D8</f>
        <v>90000</v>
      </c>
      <c r="F1546" s="54">
        <f t="shared" ref="F1546:F1562" si="94">E1546*D1546</f>
        <v>13500</v>
      </c>
      <c r="G1546" s="56"/>
      <c r="H1546" s="56"/>
    </row>
    <row r="1547" spans="1:8" x14ac:dyDescent="0.3">
      <c r="A1547" s="30">
        <v>3</v>
      </c>
      <c r="B1547" s="46" t="s">
        <v>53</v>
      </c>
      <c r="C1547" s="43" t="s">
        <v>6</v>
      </c>
      <c r="D1547" s="102">
        <v>0.05</v>
      </c>
      <c r="E1547" s="45">
        <f>'VẬT LIỆU'!D9</f>
        <v>800000</v>
      </c>
      <c r="F1547" s="54">
        <f t="shared" si="94"/>
        <v>40000</v>
      </c>
      <c r="G1547" s="56"/>
      <c r="H1547" s="56"/>
    </row>
    <row r="1548" spans="1:8" x14ac:dyDescent="0.3">
      <c r="A1548" s="30">
        <v>4</v>
      </c>
      <c r="B1548" s="46" t="s">
        <v>289</v>
      </c>
      <c r="C1548" s="43" t="s">
        <v>6</v>
      </c>
      <c r="D1548" s="102">
        <v>0.1</v>
      </c>
      <c r="E1548" s="45">
        <f>'VẬT LIỆU'!D61</f>
        <v>6000</v>
      </c>
      <c r="F1548" s="54">
        <f t="shared" si="94"/>
        <v>600</v>
      </c>
      <c r="G1548" s="56"/>
      <c r="H1548" s="56"/>
    </row>
    <row r="1549" spans="1:8" x14ac:dyDescent="0.3">
      <c r="A1549" s="30">
        <v>5</v>
      </c>
      <c r="B1549" s="46" t="s">
        <v>55</v>
      </c>
      <c r="C1549" s="43" t="s">
        <v>6</v>
      </c>
      <c r="D1549" s="102">
        <v>0.1</v>
      </c>
      <c r="E1549" s="45">
        <f>'VẬT LIỆU'!D11</f>
        <v>120000</v>
      </c>
      <c r="F1549" s="54">
        <f t="shared" si="94"/>
        <v>12000</v>
      </c>
      <c r="G1549" s="56"/>
      <c r="H1549" s="56"/>
    </row>
    <row r="1550" spans="1:8" x14ac:dyDescent="0.3">
      <c r="A1550" s="30">
        <v>6</v>
      </c>
      <c r="B1550" s="46" t="s">
        <v>304</v>
      </c>
      <c r="C1550" s="43" t="s">
        <v>30</v>
      </c>
      <c r="D1550" s="102">
        <v>1</v>
      </c>
      <c r="E1550" s="45">
        <f>'VẬT LIỆU'!D65</f>
        <v>60000</v>
      </c>
      <c r="F1550" s="54">
        <f t="shared" si="94"/>
        <v>60000</v>
      </c>
      <c r="G1550" s="56"/>
      <c r="H1550" s="56"/>
    </row>
    <row r="1551" spans="1:8" x14ac:dyDescent="0.3">
      <c r="A1551" s="30">
        <v>7</v>
      </c>
      <c r="B1551" s="46" t="s">
        <v>56</v>
      </c>
      <c r="C1551" s="43" t="s">
        <v>30</v>
      </c>
      <c r="D1551" s="102">
        <v>1</v>
      </c>
      <c r="E1551" s="45">
        <f>'VẬT LIỆU'!D12</f>
        <v>50000</v>
      </c>
      <c r="F1551" s="54">
        <f t="shared" si="94"/>
        <v>50000</v>
      </c>
      <c r="G1551" s="56"/>
      <c r="H1551" s="56"/>
    </row>
    <row r="1552" spans="1:8" x14ac:dyDescent="0.3">
      <c r="A1552" s="30">
        <v>8</v>
      </c>
      <c r="B1552" s="46" t="s">
        <v>291</v>
      </c>
      <c r="C1552" s="43" t="s">
        <v>30</v>
      </c>
      <c r="D1552" s="102">
        <v>1</v>
      </c>
      <c r="E1552" s="45">
        <f>'VẬT LIỆU'!D62</f>
        <v>39000</v>
      </c>
      <c r="F1552" s="54">
        <f t="shared" si="94"/>
        <v>39000</v>
      </c>
      <c r="G1552" s="56"/>
      <c r="H1552" s="56"/>
    </row>
    <row r="1553" spans="1:8" x14ac:dyDescent="0.3">
      <c r="A1553" s="30">
        <v>9</v>
      </c>
      <c r="B1553" s="46" t="s">
        <v>306</v>
      </c>
      <c r="C1553" s="43" t="s">
        <v>307</v>
      </c>
      <c r="D1553" s="102">
        <v>9</v>
      </c>
      <c r="E1553" s="45">
        <f>'VẬT LIỆU'!D67</f>
        <v>4500</v>
      </c>
      <c r="F1553" s="54">
        <f t="shared" si="94"/>
        <v>40500</v>
      </c>
      <c r="G1553" s="56"/>
      <c r="H1553" s="56"/>
    </row>
    <row r="1554" spans="1:8" x14ac:dyDescent="0.3">
      <c r="A1554" s="30">
        <v>10</v>
      </c>
      <c r="B1554" s="46" t="s">
        <v>287</v>
      </c>
      <c r="C1554" s="43" t="s">
        <v>30</v>
      </c>
      <c r="D1554" s="102">
        <v>2</v>
      </c>
      <c r="E1554" s="45">
        <f>'VẬT LIỆU'!D49</f>
        <v>2000</v>
      </c>
      <c r="F1554" s="54">
        <f t="shared" si="94"/>
        <v>4000</v>
      </c>
      <c r="G1554" s="56"/>
      <c r="H1554" s="56"/>
    </row>
    <row r="1555" spans="1:8" x14ac:dyDescent="0.3">
      <c r="A1555" s="30">
        <v>11</v>
      </c>
      <c r="B1555" s="46" t="s">
        <v>288</v>
      </c>
      <c r="C1555" s="43" t="s">
        <v>120</v>
      </c>
      <c r="D1555" s="102">
        <v>2</v>
      </c>
      <c r="E1555" s="45">
        <f>'VẬT LIỆU'!D60</f>
        <v>2800</v>
      </c>
      <c r="F1555" s="54">
        <f t="shared" si="94"/>
        <v>5600</v>
      </c>
      <c r="G1555" s="56"/>
      <c r="H1555" s="56"/>
    </row>
    <row r="1556" spans="1:8" x14ac:dyDescent="0.3">
      <c r="A1556" s="30">
        <v>12</v>
      </c>
      <c r="B1556" s="46" t="s">
        <v>292</v>
      </c>
      <c r="C1556" s="43" t="s">
        <v>6</v>
      </c>
      <c r="D1556" s="102">
        <v>0.3</v>
      </c>
      <c r="E1556" s="45">
        <f>'VẬT LIỆU'!D26</f>
        <v>32000</v>
      </c>
      <c r="F1556" s="54">
        <f t="shared" si="94"/>
        <v>9600</v>
      </c>
      <c r="G1556" s="56"/>
      <c r="H1556" s="56"/>
    </row>
    <row r="1557" spans="1:8" x14ac:dyDescent="0.3">
      <c r="A1557" s="30">
        <v>13</v>
      </c>
      <c r="B1557" s="46" t="s">
        <v>293</v>
      </c>
      <c r="C1557" s="43" t="s">
        <v>120</v>
      </c>
      <c r="D1557" s="102">
        <v>0.04</v>
      </c>
      <c r="E1557" s="45">
        <f>'VẬT LIỆU'!D63</f>
        <v>30000</v>
      </c>
      <c r="F1557" s="54">
        <f t="shared" si="94"/>
        <v>1200</v>
      </c>
      <c r="G1557" s="56"/>
      <c r="H1557" s="56"/>
    </row>
    <row r="1558" spans="1:8" x14ac:dyDescent="0.3">
      <c r="A1558" s="30">
        <v>14</v>
      </c>
      <c r="B1558" s="46" t="s">
        <v>310</v>
      </c>
      <c r="C1558" s="43" t="s">
        <v>237</v>
      </c>
      <c r="D1558" s="102">
        <v>2</v>
      </c>
      <c r="E1558" s="97">
        <f>'VẬT LIỆU'!D70</f>
        <v>30000</v>
      </c>
      <c r="F1558" s="54">
        <f t="shared" si="94"/>
        <v>60000</v>
      </c>
      <c r="G1558" s="56"/>
      <c r="H1558" s="56"/>
    </row>
    <row r="1559" spans="1:8" x14ac:dyDescent="0.3">
      <c r="A1559" s="30">
        <v>15</v>
      </c>
      <c r="B1559" s="46" t="s">
        <v>363</v>
      </c>
      <c r="C1559" s="104" t="s">
        <v>30</v>
      </c>
      <c r="D1559" s="102">
        <v>0.05</v>
      </c>
      <c r="E1559" s="45">
        <f>'VẬT LIỆU'!D76</f>
        <v>37000</v>
      </c>
      <c r="F1559" s="54">
        <f t="shared" si="94"/>
        <v>1850</v>
      </c>
      <c r="G1559" s="56"/>
      <c r="H1559" s="56"/>
    </row>
    <row r="1560" spans="1:8" x14ac:dyDescent="0.3">
      <c r="A1560" s="30">
        <v>16</v>
      </c>
      <c r="B1560" s="46" t="s">
        <v>309</v>
      </c>
      <c r="C1560" s="119" t="s">
        <v>5</v>
      </c>
      <c r="D1560" s="120">
        <v>0.15</v>
      </c>
      <c r="E1560" s="45">
        <f>'VẬT LIỆU'!D69</f>
        <v>15000</v>
      </c>
      <c r="F1560" s="54">
        <f t="shared" si="94"/>
        <v>2250</v>
      </c>
      <c r="G1560" s="56"/>
      <c r="H1560" s="56"/>
    </row>
    <row r="1561" spans="1:8" x14ac:dyDescent="0.3">
      <c r="A1561" s="30">
        <v>17</v>
      </c>
      <c r="B1561" s="46" t="s">
        <v>362</v>
      </c>
      <c r="C1561" s="43" t="s">
        <v>30</v>
      </c>
      <c r="D1561" s="102">
        <v>0.1</v>
      </c>
      <c r="E1561" s="45">
        <f>'VẬT LIỆU'!D73</f>
        <v>1300000</v>
      </c>
      <c r="F1561" s="54">
        <f t="shared" si="94"/>
        <v>130000</v>
      </c>
      <c r="G1561" s="56"/>
      <c r="H1561" s="56"/>
    </row>
    <row r="1562" spans="1:8" x14ac:dyDescent="0.3">
      <c r="A1562" s="30">
        <v>18</v>
      </c>
      <c r="B1562" s="46" t="s">
        <v>311</v>
      </c>
      <c r="C1562" s="43" t="s">
        <v>30</v>
      </c>
      <c r="D1562" s="102">
        <v>0.2</v>
      </c>
      <c r="E1562" s="45">
        <f>'VẬT LIỆU'!D71</f>
        <v>35000</v>
      </c>
      <c r="F1562" s="54">
        <f t="shared" si="94"/>
        <v>7000</v>
      </c>
      <c r="G1562" s="56"/>
      <c r="H1562" s="56"/>
    </row>
    <row r="1563" spans="1:8" x14ac:dyDescent="0.3">
      <c r="A1563" s="145" t="s">
        <v>80</v>
      </c>
      <c r="B1563" s="145"/>
      <c r="C1563" s="145"/>
      <c r="D1563" s="145"/>
      <c r="E1563" s="145"/>
      <c r="F1563" s="55">
        <f>SUM(F1545:F1562)</f>
        <v>481100</v>
      </c>
      <c r="G1563" s="56"/>
      <c r="H1563" s="56"/>
    </row>
    <row r="1564" spans="1:8" x14ac:dyDescent="0.3">
      <c r="A1564" s="146" t="s">
        <v>81</v>
      </c>
      <c r="B1564" s="146"/>
      <c r="C1564" s="146"/>
      <c r="D1564" s="146"/>
      <c r="E1564" s="146"/>
      <c r="F1564" s="146"/>
      <c r="G1564" s="146"/>
      <c r="H1564" s="47">
        <f>H1516*0.15</f>
        <v>303495.0675</v>
      </c>
    </row>
    <row r="1565" spans="1:8" x14ac:dyDescent="0.3">
      <c r="A1565" s="146" t="s">
        <v>82</v>
      </c>
      <c r="B1565" s="146"/>
      <c r="C1565" s="146"/>
      <c r="D1565" s="146"/>
      <c r="E1565" s="146"/>
      <c r="F1565" s="146"/>
      <c r="G1565" s="146"/>
      <c r="H1565" s="47">
        <f>H1516+H1564</f>
        <v>2326795.5175000001</v>
      </c>
    </row>
    <row r="1567" spans="1:8" x14ac:dyDescent="0.3">
      <c r="A1567" s="64">
        <v>10</v>
      </c>
      <c r="B1567" s="161" t="s">
        <v>322</v>
      </c>
      <c r="C1567" s="162"/>
      <c r="D1567" s="162"/>
      <c r="E1567" s="162"/>
      <c r="F1567" s="162"/>
      <c r="G1567" s="162"/>
      <c r="H1567" s="163"/>
    </row>
    <row r="1568" spans="1:8" x14ac:dyDescent="0.3">
      <c r="A1568" s="164" t="s">
        <v>327</v>
      </c>
      <c r="B1568" s="165"/>
      <c r="C1568" s="165"/>
      <c r="D1568" s="165"/>
      <c r="E1568" s="165"/>
      <c r="F1568" s="165"/>
      <c r="G1568" s="165"/>
      <c r="H1568" s="166"/>
    </row>
    <row r="1569" spans="1:8" x14ac:dyDescent="0.3">
      <c r="A1569" s="146" t="s">
        <v>60</v>
      </c>
      <c r="B1569" s="146"/>
      <c r="C1569" s="146"/>
      <c r="D1569" s="146"/>
      <c r="E1569" s="146"/>
      <c r="F1569" s="146"/>
      <c r="G1569" s="146"/>
      <c r="H1569" s="47">
        <f>H1584+G1599+F1620</f>
        <v>5370974.2249999996</v>
      </c>
    </row>
    <row r="1570" spans="1:8" x14ac:dyDescent="0.3">
      <c r="A1570" s="147" t="s">
        <v>61</v>
      </c>
      <c r="B1570" s="148"/>
      <c r="C1570" s="148"/>
      <c r="D1570" s="148"/>
      <c r="E1570" s="148"/>
      <c r="F1570" s="148"/>
      <c r="G1570" s="148"/>
      <c r="H1570" s="149"/>
    </row>
    <row r="1571" spans="1:8" x14ac:dyDescent="0.3">
      <c r="A1571" s="150" t="s">
        <v>62</v>
      </c>
      <c r="B1571" s="151"/>
      <c r="C1571" s="151"/>
      <c r="D1571" s="151"/>
      <c r="E1571" s="151"/>
      <c r="F1571" s="151"/>
      <c r="G1571" s="151"/>
      <c r="H1571" s="152"/>
    </row>
    <row r="1572" spans="1:8" x14ac:dyDescent="0.3">
      <c r="A1572" s="153" t="s">
        <v>0</v>
      </c>
      <c r="B1572" s="154" t="s">
        <v>88</v>
      </c>
      <c r="C1572" s="153" t="s">
        <v>63</v>
      </c>
      <c r="D1572" s="153"/>
      <c r="E1572" s="153"/>
      <c r="F1572" s="153"/>
      <c r="G1572" s="49"/>
      <c r="H1572" s="49"/>
    </row>
    <row r="1573" spans="1:8" ht="31.5" x14ac:dyDescent="0.3">
      <c r="A1573" s="153"/>
      <c r="B1573" s="153"/>
      <c r="C1573" s="114" t="s">
        <v>87</v>
      </c>
      <c r="D1573" s="113" t="s">
        <v>85</v>
      </c>
      <c r="E1573" s="113" t="s">
        <v>84</v>
      </c>
      <c r="F1573" s="114" t="s">
        <v>86</v>
      </c>
      <c r="G1573" s="57" t="s">
        <v>83</v>
      </c>
      <c r="H1573" s="49" t="s">
        <v>64</v>
      </c>
    </row>
    <row r="1574" spans="1:8" ht="47.25" x14ac:dyDescent="0.3">
      <c r="A1574" s="112">
        <v>1</v>
      </c>
      <c r="B1574" s="52" t="s">
        <v>343</v>
      </c>
      <c r="C1574" s="30">
        <v>2</v>
      </c>
      <c r="D1574" s="58" t="s">
        <v>299</v>
      </c>
      <c r="E1574" s="53" t="s">
        <v>268</v>
      </c>
      <c r="F1574" s="30">
        <v>0.125</v>
      </c>
      <c r="G1574" s="54">
        <f>'NHÂN CÔNG'!G5</f>
        <v>260091</v>
      </c>
      <c r="H1574" s="54">
        <f>C1574*F1574*G1574</f>
        <v>65022.75</v>
      </c>
    </row>
    <row r="1575" spans="1:8" ht="47.25" x14ac:dyDescent="0.3">
      <c r="A1575" s="112">
        <v>2</v>
      </c>
      <c r="B1575" s="52" t="s">
        <v>379</v>
      </c>
      <c r="C1575" s="30">
        <v>2</v>
      </c>
      <c r="D1575" s="58" t="s">
        <v>299</v>
      </c>
      <c r="E1575" s="53" t="s">
        <v>268</v>
      </c>
      <c r="F1575" s="30">
        <v>0.125</v>
      </c>
      <c r="G1575" s="54">
        <f>'NHÂN CÔNG'!G5</f>
        <v>260091</v>
      </c>
      <c r="H1575" s="54">
        <f t="shared" ref="H1575:H1582" si="95">C1575*F1575*G1575</f>
        <v>65022.75</v>
      </c>
    </row>
    <row r="1576" spans="1:8" ht="47.25" x14ac:dyDescent="0.3">
      <c r="A1576" s="112">
        <v>3</v>
      </c>
      <c r="B1576" s="52" t="s">
        <v>344</v>
      </c>
      <c r="C1576" s="30">
        <v>2</v>
      </c>
      <c r="D1576" s="58" t="s">
        <v>299</v>
      </c>
      <c r="E1576" s="53" t="s">
        <v>268</v>
      </c>
      <c r="F1576" s="30">
        <v>0.125</v>
      </c>
      <c r="G1576" s="54">
        <f>'NHÂN CÔNG'!G5</f>
        <v>260091</v>
      </c>
      <c r="H1576" s="54">
        <f t="shared" si="95"/>
        <v>65022.75</v>
      </c>
    </row>
    <row r="1577" spans="1:8" ht="47.25" x14ac:dyDescent="0.3">
      <c r="A1577" s="112">
        <v>4</v>
      </c>
      <c r="B1577" s="53" t="s">
        <v>346</v>
      </c>
      <c r="C1577" s="30">
        <v>2</v>
      </c>
      <c r="D1577" s="58" t="s">
        <v>299</v>
      </c>
      <c r="E1577" s="53" t="s">
        <v>268</v>
      </c>
      <c r="F1577" s="30">
        <v>0.125</v>
      </c>
      <c r="G1577" s="54">
        <f>'NHÂN CÔNG'!G5</f>
        <v>260091</v>
      </c>
      <c r="H1577" s="54">
        <f t="shared" si="95"/>
        <v>65022.75</v>
      </c>
    </row>
    <row r="1578" spans="1:8" ht="47.25" x14ac:dyDescent="0.3">
      <c r="A1578" s="112">
        <v>5</v>
      </c>
      <c r="B1578" s="53" t="s">
        <v>380</v>
      </c>
      <c r="C1578" s="30">
        <v>2</v>
      </c>
      <c r="D1578" s="58" t="s">
        <v>299</v>
      </c>
      <c r="E1578" s="53" t="s">
        <v>268</v>
      </c>
      <c r="F1578" s="30">
        <v>0.125</v>
      </c>
      <c r="G1578" s="54">
        <f>'NHÂN CÔNG'!G5</f>
        <v>260091</v>
      </c>
      <c r="H1578" s="54">
        <f t="shared" si="95"/>
        <v>65022.75</v>
      </c>
    </row>
    <row r="1579" spans="1:8" ht="47.25" x14ac:dyDescent="0.3">
      <c r="A1579" s="112">
        <v>6</v>
      </c>
      <c r="B1579" s="53" t="s">
        <v>350</v>
      </c>
      <c r="C1579" s="30">
        <v>2</v>
      </c>
      <c r="D1579" s="58" t="s">
        <v>299</v>
      </c>
      <c r="E1579" s="53" t="s">
        <v>268</v>
      </c>
      <c r="F1579" s="30">
        <v>0.125</v>
      </c>
      <c r="G1579" s="54">
        <f>'NHÂN CÔNG'!G5</f>
        <v>260091</v>
      </c>
      <c r="H1579" s="54">
        <f t="shared" si="95"/>
        <v>65022.75</v>
      </c>
    </row>
    <row r="1580" spans="1:8" ht="47.25" x14ac:dyDescent="0.3">
      <c r="A1580" s="112">
        <v>7</v>
      </c>
      <c r="B1580" s="53" t="s">
        <v>381</v>
      </c>
      <c r="C1580" s="30">
        <v>2</v>
      </c>
      <c r="D1580" s="58" t="s">
        <v>299</v>
      </c>
      <c r="E1580" s="53" t="s">
        <v>268</v>
      </c>
      <c r="F1580" s="30">
        <v>0.125</v>
      </c>
      <c r="G1580" s="54">
        <f>'NHÂN CÔNG'!G5</f>
        <v>260091</v>
      </c>
      <c r="H1580" s="54">
        <f t="shared" si="95"/>
        <v>65022.75</v>
      </c>
    </row>
    <row r="1581" spans="1:8" ht="47.25" x14ac:dyDescent="0.3">
      <c r="A1581" s="112">
        <v>8</v>
      </c>
      <c r="B1581" s="53" t="s">
        <v>351</v>
      </c>
      <c r="C1581" s="30">
        <v>2</v>
      </c>
      <c r="D1581" s="58" t="s">
        <v>299</v>
      </c>
      <c r="E1581" s="53" t="s">
        <v>268</v>
      </c>
      <c r="F1581" s="30">
        <v>0.125</v>
      </c>
      <c r="G1581" s="54">
        <f>'NHÂN CÔNG'!G5</f>
        <v>260091</v>
      </c>
      <c r="H1581" s="54">
        <f t="shared" si="95"/>
        <v>65022.75</v>
      </c>
    </row>
    <row r="1582" spans="1:8" ht="47.25" x14ac:dyDescent="0.3">
      <c r="A1582" s="112">
        <v>9</v>
      </c>
      <c r="B1582" s="52" t="s">
        <v>352</v>
      </c>
      <c r="C1582" s="30">
        <v>2</v>
      </c>
      <c r="D1582" s="58" t="s">
        <v>299</v>
      </c>
      <c r="E1582" s="53" t="s">
        <v>268</v>
      </c>
      <c r="F1582" s="30">
        <v>0.125</v>
      </c>
      <c r="G1582" s="54">
        <f>'NHÂN CÔNG'!G5</f>
        <v>260091</v>
      </c>
      <c r="H1582" s="54">
        <f t="shared" si="95"/>
        <v>65022.75</v>
      </c>
    </row>
    <row r="1583" spans="1:8" x14ac:dyDescent="0.3">
      <c r="A1583" s="155" t="s">
        <v>68</v>
      </c>
      <c r="B1583" s="156"/>
      <c r="C1583" s="156"/>
      <c r="D1583" s="156"/>
      <c r="E1583" s="156"/>
      <c r="F1583" s="156"/>
      <c r="G1583" s="157"/>
      <c r="H1583" s="54">
        <f>SUM(H1574:H1582)*0.1</f>
        <v>58520.475000000006</v>
      </c>
    </row>
    <row r="1584" spans="1:8" x14ac:dyDescent="0.3">
      <c r="A1584" s="158" t="s">
        <v>69</v>
      </c>
      <c r="B1584" s="158"/>
      <c r="C1584" s="158"/>
      <c r="D1584" s="158"/>
      <c r="E1584" s="158"/>
      <c r="F1584" s="158"/>
      <c r="G1584" s="159"/>
      <c r="H1584" s="55">
        <f>SUM(H1574:H1583)</f>
        <v>643725.22499999998</v>
      </c>
    </row>
    <row r="1585" spans="1:8" x14ac:dyDescent="0.3">
      <c r="A1585" s="144" t="s">
        <v>70</v>
      </c>
      <c r="B1585" s="144"/>
      <c r="C1585" s="144"/>
      <c r="D1585" s="144"/>
      <c r="E1585" s="144"/>
      <c r="F1585" s="144"/>
      <c r="G1585" s="144"/>
      <c r="H1585" s="160"/>
    </row>
    <row r="1586" spans="1:8" ht="47.25" x14ac:dyDescent="0.3">
      <c r="A1586" s="113" t="s">
        <v>0</v>
      </c>
      <c r="B1586" s="113" t="s">
        <v>71</v>
      </c>
      <c r="C1586" s="114" t="s">
        <v>72</v>
      </c>
      <c r="D1586" s="113" t="s">
        <v>32</v>
      </c>
      <c r="E1586" s="113" t="s">
        <v>73</v>
      </c>
      <c r="F1586" s="57" t="s">
        <v>20</v>
      </c>
      <c r="G1586" s="49" t="s">
        <v>64</v>
      </c>
      <c r="H1586" s="56"/>
    </row>
    <row r="1587" spans="1:8" ht="157.5" x14ac:dyDescent="0.3">
      <c r="A1587" s="30">
        <v>1</v>
      </c>
      <c r="B1587" s="98" t="s">
        <v>385</v>
      </c>
      <c r="C1587" s="115" t="s">
        <v>354</v>
      </c>
      <c r="D1587" s="30" t="s">
        <v>75</v>
      </c>
      <c r="E1587" s="30">
        <v>0.375</v>
      </c>
      <c r="F1587" s="54">
        <f>'THIẾT BỊ'!F62</f>
        <v>212750</v>
      </c>
      <c r="G1587" s="54">
        <f>'THIẾT BỊ'!F60</f>
        <v>1775000</v>
      </c>
      <c r="H1587" s="56"/>
    </row>
    <row r="1588" spans="1:8" ht="31.5" x14ac:dyDescent="0.3">
      <c r="A1588" s="30">
        <v>2</v>
      </c>
      <c r="B1588" s="29" t="s">
        <v>46</v>
      </c>
      <c r="C1588" s="53" t="s">
        <v>74</v>
      </c>
      <c r="D1588" s="30" t="s">
        <v>75</v>
      </c>
      <c r="E1588" s="30">
        <v>0.5</v>
      </c>
      <c r="F1588" s="54">
        <f>'THIẾT BỊ'!F7</f>
        <v>4750</v>
      </c>
      <c r="G1588" s="54">
        <f>'THIẾT BỊ'!F61</f>
        <v>1775000</v>
      </c>
      <c r="H1588" s="56"/>
    </row>
    <row r="1589" spans="1:8" ht="31.5" x14ac:dyDescent="0.3">
      <c r="A1589" s="30">
        <v>3</v>
      </c>
      <c r="B1589" s="29" t="s">
        <v>3</v>
      </c>
      <c r="C1589" s="53" t="s">
        <v>74</v>
      </c>
      <c r="D1589" s="30" t="s">
        <v>75</v>
      </c>
      <c r="E1589" s="30">
        <v>0.5</v>
      </c>
      <c r="F1589" s="54">
        <f>'THIẾT BỊ'!F8</f>
        <v>12000</v>
      </c>
      <c r="G1589" s="54">
        <f>'THIẾT BỊ'!F62</f>
        <v>212750</v>
      </c>
      <c r="H1589" s="56"/>
    </row>
    <row r="1590" spans="1:8" ht="47.25" x14ac:dyDescent="0.3">
      <c r="A1590" s="30">
        <v>4</v>
      </c>
      <c r="B1590" s="29" t="s">
        <v>47</v>
      </c>
      <c r="C1590" s="53" t="s">
        <v>76</v>
      </c>
      <c r="D1590" s="30" t="s">
        <v>75</v>
      </c>
      <c r="E1590" s="30">
        <v>0.25</v>
      </c>
      <c r="F1590" s="54">
        <f>'THIẾT BỊ'!F9</f>
        <v>8000</v>
      </c>
      <c r="G1590" s="54">
        <f>'THIẾT BỊ'!F63</f>
        <v>22500</v>
      </c>
      <c r="H1590" s="56"/>
    </row>
    <row r="1591" spans="1:8" ht="31.5" x14ac:dyDescent="0.3">
      <c r="A1591" s="30">
        <v>5</v>
      </c>
      <c r="B1591" s="29" t="s">
        <v>48</v>
      </c>
      <c r="C1591" s="53" t="s">
        <v>74</v>
      </c>
      <c r="D1591" s="30" t="s">
        <v>38</v>
      </c>
      <c r="E1591" s="30">
        <v>0.25</v>
      </c>
      <c r="F1591" s="54">
        <f>'THIẾT BỊ'!F10</f>
        <v>72000</v>
      </c>
      <c r="G1591" s="54">
        <f>'THIẾT BỊ'!F64</f>
        <v>13500</v>
      </c>
      <c r="H1591" s="56"/>
    </row>
    <row r="1592" spans="1:8" ht="31.5" x14ac:dyDescent="0.3">
      <c r="A1592" s="30">
        <v>6</v>
      </c>
      <c r="B1592" s="29" t="s">
        <v>278</v>
      </c>
      <c r="C1592" s="53" t="s">
        <v>74</v>
      </c>
      <c r="D1592" s="30" t="s">
        <v>38</v>
      </c>
      <c r="E1592" s="30">
        <v>0.5</v>
      </c>
      <c r="F1592" s="54">
        <f>'THIẾT BỊ'!F52</f>
        <v>666.66666666666663</v>
      </c>
      <c r="G1592" s="54">
        <f>'THIẾT BỊ'!F65</f>
        <v>13500</v>
      </c>
      <c r="H1592" s="56"/>
    </row>
    <row r="1593" spans="1:8" ht="31.5" x14ac:dyDescent="0.3">
      <c r="A1593" s="30">
        <v>7</v>
      </c>
      <c r="B1593" s="29" t="s">
        <v>279</v>
      </c>
      <c r="C1593" s="53" t="s">
        <v>74</v>
      </c>
      <c r="D1593" s="30" t="s">
        <v>38</v>
      </c>
      <c r="E1593" s="30">
        <v>0.5</v>
      </c>
      <c r="F1593" s="54">
        <f>'THIẾT BỊ'!F53</f>
        <v>666.66666666666663</v>
      </c>
      <c r="G1593" s="54">
        <f>'THIẾT BỊ'!F66</f>
        <v>13500</v>
      </c>
      <c r="H1593" s="56"/>
    </row>
    <row r="1594" spans="1:8" ht="31.5" x14ac:dyDescent="0.3">
      <c r="A1594" s="30">
        <v>8</v>
      </c>
      <c r="B1594" s="29" t="s">
        <v>280</v>
      </c>
      <c r="C1594" s="53" t="s">
        <v>74</v>
      </c>
      <c r="D1594" s="30" t="s">
        <v>38</v>
      </c>
      <c r="E1594" s="30">
        <v>0.5</v>
      </c>
      <c r="F1594" s="54">
        <f>'THIẾT BỊ'!F54</f>
        <v>800</v>
      </c>
      <c r="G1594" s="54">
        <f>'THIẾT BỊ'!F67</f>
        <v>65000</v>
      </c>
      <c r="H1594" s="56"/>
    </row>
    <row r="1595" spans="1:8" ht="47.25" x14ac:dyDescent="0.3">
      <c r="A1595" s="30">
        <v>9</v>
      </c>
      <c r="B1595" s="38" t="s">
        <v>386</v>
      </c>
      <c r="C1595" s="53" t="s">
        <v>74</v>
      </c>
      <c r="D1595" s="30" t="s">
        <v>38</v>
      </c>
      <c r="E1595" s="30">
        <v>0.125</v>
      </c>
      <c r="F1595" s="54">
        <f>'THIẾT BỊ'!F63</f>
        <v>22500</v>
      </c>
      <c r="G1595" s="54">
        <f>'THIẾT BỊ'!F68</f>
        <v>65000</v>
      </c>
      <c r="H1595" s="56"/>
    </row>
    <row r="1596" spans="1:8" ht="31.5" x14ac:dyDescent="0.3">
      <c r="A1596" s="30">
        <v>10</v>
      </c>
      <c r="B1596" s="38" t="s">
        <v>382</v>
      </c>
      <c r="C1596" s="53" t="s">
        <v>74</v>
      </c>
      <c r="D1596" s="30" t="s">
        <v>38</v>
      </c>
      <c r="E1596" s="30">
        <v>0.125</v>
      </c>
      <c r="F1596" s="54">
        <f>'THIẾT BỊ'!F70</f>
        <v>5000</v>
      </c>
      <c r="G1596" s="54">
        <f>'THIẾT BỊ'!F69</f>
        <v>53349</v>
      </c>
      <c r="H1596" s="56"/>
    </row>
    <row r="1597" spans="1:8" ht="31.5" x14ac:dyDescent="0.3">
      <c r="A1597" s="30">
        <v>11</v>
      </c>
      <c r="B1597" s="38" t="s">
        <v>383</v>
      </c>
      <c r="C1597" s="53" t="s">
        <v>74</v>
      </c>
      <c r="D1597" s="30" t="s">
        <v>38</v>
      </c>
      <c r="E1597" s="30">
        <v>0.125</v>
      </c>
      <c r="F1597" s="54">
        <f>'THIẾT BỊ'!F71</f>
        <v>150000</v>
      </c>
      <c r="G1597" s="54">
        <f>'THIẾT BỊ'!F70</f>
        <v>5000</v>
      </c>
      <c r="H1597" s="56"/>
    </row>
    <row r="1598" spans="1:8" ht="47.25" x14ac:dyDescent="0.3">
      <c r="A1598" s="30">
        <v>12</v>
      </c>
      <c r="B1598" s="38" t="s">
        <v>384</v>
      </c>
      <c r="C1598" s="53" t="s">
        <v>74</v>
      </c>
      <c r="D1598" s="30" t="s">
        <v>38</v>
      </c>
      <c r="E1598" s="30">
        <v>0.125</v>
      </c>
      <c r="F1598" s="54">
        <f>'THIẾT BỊ'!F72</f>
        <v>2500</v>
      </c>
      <c r="G1598" s="54">
        <f>'THIẾT BỊ'!F71</f>
        <v>150000</v>
      </c>
      <c r="H1598" s="56"/>
    </row>
    <row r="1599" spans="1:8" x14ac:dyDescent="0.3">
      <c r="A1599" s="141" t="s">
        <v>77</v>
      </c>
      <c r="B1599" s="142"/>
      <c r="C1599" s="142"/>
      <c r="D1599" s="142"/>
      <c r="E1599" s="142"/>
      <c r="F1599" s="143"/>
      <c r="G1599" s="55">
        <f>SUM(G1587:G1598)</f>
        <v>4164099</v>
      </c>
      <c r="H1599" s="56"/>
    </row>
    <row r="1600" spans="1:8" x14ac:dyDescent="0.3">
      <c r="A1600" s="144" t="s">
        <v>78</v>
      </c>
      <c r="B1600" s="144"/>
      <c r="C1600" s="144"/>
      <c r="D1600" s="144"/>
      <c r="E1600" s="144"/>
      <c r="F1600" s="144"/>
      <c r="G1600" s="56"/>
      <c r="H1600" s="56"/>
    </row>
    <row r="1601" spans="1:8" x14ac:dyDescent="0.3">
      <c r="A1601" s="113" t="s">
        <v>0</v>
      </c>
      <c r="B1601" s="66" t="s">
        <v>79</v>
      </c>
      <c r="C1601" s="66" t="s">
        <v>32</v>
      </c>
      <c r="D1601" s="66" t="s">
        <v>73</v>
      </c>
      <c r="E1601" s="66" t="s">
        <v>16</v>
      </c>
      <c r="F1601" s="67" t="s">
        <v>64</v>
      </c>
      <c r="G1601" s="56"/>
      <c r="H1601" s="56"/>
    </row>
    <row r="1602" spans="1:8" x14ac:dyDescent="0.3">
      <c r="A1602" s="30">
        <v>1</v>
      </c>
      <c r="B1602" s="44" t="s">
        <v>51</v>
      </c>
      <c r="C1602" s="43" t="s">
        <v>52</v>
      </c>
      <c r="D1602" s="102">
        <v>0.1</v>
      </c>
      <c r="E1602" s="45">
        <f>'VẬT LIỆU'!D7</f>
        <v>40000</v>
      </c>
      <c r="F1602" s="54">
        <f>E1602*D1602</f>
        <v>4000</v>
      </c>
      <c r="G1602" s="56"/>
      <c r="H1602" s="56"/>
    </row>
    <row r="1603" spans="1:8" x14ac:dyDescent="0.3">
      <c r="A1603" s="30">
        <v>2</v>
      </c>
      <c r="B1603" s="44" t="s">
        <v>39</v>
      </c>
      <c r="C1603" s="43" t="s">
        <v>5</v>
      </c>
      <c r="D1603" s="102">
        <v>0.15</v>
      </c>
      <c r="E1603" s="45">
        <f>'VẬT LIỆU'!D8</f>
        <v>90000</v>
      </c>
      <c r="F1603" s="54">
        <f t="shared" ref="F1603:F1619" si="96">E1603*D1603</f>
        <v>13500</v>
      </c>
      <c r="G1603" s="56"/>
      <c r="H1603" s="56"/>
    </row>
    <row r="1604" spans="1:8" x14ac:dyDescent="0.3">
      <c r="A1604" s="30">
        <v>3</v>
      </c>
      <c r="B1604" s="44" t="s">
        <v>53</v>
      </c>
      <c r="C1604" s="43" t="s">
        <v>6</v>
      </c>
      <c r="D1604" s="102">
        <v>0.05</v>
      </c>
      <c r="E1604" s="45">
        <f>'VẬT LIỆU'!D9</f>
        <v>800000</v>
      </c>
      <c r="F1604" s="54">
        <f t="shared" si="96"/>
        <v>40000</v>
      </c>
      <c r="G1604" s="56"/>
      <c r="H1604" s="56"/>
    </row>
    <row r="1605" spans="1:8" x14ac:dyDescent="0.3">
      <c r="A1605" s="30">
        <v>4</v>
      </c>
      <c r="B1605" s="44" t="s">
        <v>289</v>
      </c>
      <c r="C1605" s="43" t="s">
        <v>6</v>
      </c>
      <c r="D1605" s="102">
        <v>0.1</v>
      </c>
      <c r="E1605" s="45">
        <f>'VẬT LIỆU'!D61</f>
        <v>6000</v>
      </c>
      <c r="F1605" s="54">
        <f t="shared" si="96"/>
        <v>600</v>
      </c>
      <c r="G1605" s="56"/>
      <c r="H1605" s="56"/>
    </row>
    <row r="1606" spans="1:8" x14ac:dyDescent="0.3">
      <c r="A1606" s="30">
        <v>5</v>
      </c>
      <c r="B1606" s="44" t="s">
        <v>55</v>
      </c>
      <c r="C1606" s="43" t="s">
        <v>6</v>
      </c>
      <c r="D1606" s="102">
        <v>0.1</v>
      </c>
      <c r="E1606" s="45">
        <f>'VẬT LIỆU'!D11</f>
        <v>120000</v>
      </c>
      <c r="F1606" s="54">
        <f t="shared" si="96"/>
        <v>12000</v>
      </c>
      <c r="G1606" s="56"/>
      <c r="H1606" s="56"/>
    </row>
    <row r="1607" spans="1:8" x14ac:dyDescent="0.3">
      <c r="A1607" s="30">
        <v>6</v>
      </c>
      <c r="B1607" s="44" t="s">
        <v>304</v>
      </c>
      <c r="C1607" s="43" t="s">
        <v>30</v>
      </c>
      <c r="D1607" s="102">
        <v>1</v>
      </c>
      <c r="E1607" s="45">
        <f>'VẬT LIỆU'!D65</f>
        <v>60000</v>
      </c>
      <c r="F1607" s="54">
        <f t="shared" si="96"/>
        <v>60000</v>
      </c>
      <c r="G1607" s="56"/>
      <c r="H1607" s="56"/>
    </row>
    <row r="1608" spans="1:8" x14ac:dyDescent="0.3">
      <c r="A1608" s="30">
        <v>7</v>
      </c>
      <c r="B1608" s="44" t="s">
        <v>56</v>
      </c>
      <c r="C1608" s="43" t="s">
        <v>30</v>
      </c>
      <c r="D1608" s="102">
        <v>1</v>
      </c>
      <c r="E1608" s="45">
        <f>'VẬT LIỆU'!D12</f>
        <v>50000</v>
      </c>
      <c r="F1608" s="54">
        <f t="shared" si="96"/>
        <v>50000</v>
      </c>
      <c r="G1608" s="56"/>
      <c r="H1608" s="56"/>
    </row>
    <row r="1609" spans="1:8" x14ac:dyDescent="0.3">
      <c r="A1609" s="30">
        <v>8</v>
      </c>
      <c r="B1609" s="44" t="s">
        <v>291</v>
      </c>
      <c r="C1609" s="43" t="s">
        <v>30</v>
      </c>
      <c r="D1609" s="102">
        <v>1</v>
      </c>
      <c r="E1609" s="45">
        <f>'VẬT LIỆU'!D62</f>
        <v>39000</v>
      </c>
      <c r="F1609" s="54">
        <f t="shared" si="96"/>
        <v>39000</v>
      </c>
      <c r="G1609" s="56"/>
      <c r="H1609" s="56"/>
    </row>
    <row r="1610" spans="1:8" x14ac:dyDescent="0.3">
      <c r="A1610" s="30">
        <v>9</v>
      </c>
      <c r="B1610" s="44" t="s">
        <v>387</v>
      </c>
      <c r="C1610" s="43" t="s">
        <v>307</v>
      </c>
      <c r="D1610" s="102">
        <v>4</v>
      </c>
      <c r="E1610" s="45">
        <f>'VẬT LIỆU'!D67</f>
        <v>4500</v>
      </c>
      <c r="F1610" s="54">
        <f t="shared" si="96"/>
        <v>18000</v>
      </c>
      <c r="G1610" s="56"/>
      <c r="H1610" s="56"/>
    </row>
    <row r="1611" spans="1:8" x14ac:dyDescent="0.3">
      <c r="A1611" s="30">
        <v>10</v>
      </c>
      <c r="B1611" s="44" t="s">
        <v>287</v>
      </c>
      <c r="C1611" s="43" t="s">
        <v>30</v>
      </c>
      <c r="D1611" s="102">
        <v>2</v>
      </c>
      <c r="E1611" s="45">
        <f>'VẬT LIỆU'!D50</f>
        <v>50000</v>
      </c>
      <c r="F1611" s="54">
        <f t="shared" si="96"/>
        <v>100000</v>
      </c>
      <c r="G1611" s="56"/>
      <c r="H1611" s="56"/>
    </row>
    <row r="1612" spans="1:8" x14ac:dyDescent="0.3">
      <c r="A1612" s="30">
        <v>11</v>
      </c>
      <c r="B1612" s="44" t="s">
        <v>288</v>
      </c>
      <c r="C1612" s="43" t="s">
        <v>120</v>
      </c>
      <c r="D1612" s="102">
        <v>2</v>
      </c>
      <c r="E1612" s="45">
        <f>'VẬT LIỆU'!D60</f>
        <v>2800</v>
      </c>
      <c r="F1612" s="54">
        <f t="shared" si="96"/>
        <v>5600</v>
      </c>
      <c r="G1612" s="56"/>
      <c r="H1612" s="56"/>
    </row>
    <row r="1613" spans="1:8" x14ac:dyDescent="0.3">
      <c r="A1613" s="30">
        <v>12</v>
      </c>
      <c r="B1613" s="44" t="s">
        <v>292</v>
      </c>
      <c r="C1613" s="43" t="s">
        <v>6</v>
      </c>
      <c r="D1613" s="102">
        <v>0.3</v>
      </c>
      <c r="E1613" s="45">
        <f>'VẬT LIỆU'!D26</f>
        <v>32000</v>
      </c>
      <c r="F1613" s="54">
        <f t="shared" si="96"/>
        <v>9600</v>
      </c>
      <c r="G1613" s="56"/>
      <c r="H1613" s="56"/>
    </row>
    <row r="1614" spans="1:8" x14ac:dyDescent="0.3">
      <c r="A1614" s="30">
        <v>13</v>
      </c>
      <c r="B1614" s="44" t="s">
        <v>293</v>
      </c>
      <c r="C1614" s="43" t="s">
        <v>120</v>
      </c>
      <c r="D1614" s="102">
        <v>0.04</v>
      </c>
      <c r="E1614" s="45">
        <f>'VẬT LIỆU'!D74</f>
        <v>40000</v>
      </c>
      <c r="F1614" s="54">
        <f t="shared" si="96"/>
        <v>1600</v>
      </c>
      <c r="G1614" s="56"/>
      <c r="H1614" s="56"/>
    </row>
    <row r="1615" spans="1:8" x14ac:dyDescent="0.3">
      <c r="A1615" s="30">
        <v>14</v>
      </c>
      <c r="B1615" s="44" t="s">
        <v>310</v>
      </c>
      <c r="C1615" s="43" t="s">
        <v>237</v>
      </c>
      <c r="D1615" s="102">
        <v>2</v>
      </c>
      <c r="E1615" s="97">
        <f>'VẬT LIỆU'!D70</f>
        <v>30000</v>
      </c>
      <c r="F1615" s="54">
        <f t="shared" si="96"/>
        <v>60000</v>
      </c>
      <c r="G1615" s="56"/>
      <c r="H1615" s="56"/>
    </row>
    <row r="1616" spans="1:8" x14ac:dyDescent="0.3">
      <c r="A1616" s="30">
        <v>15</v>
      </c>
      <c r="B1616" s="44" t="s">
        <v>309</v>
      </c>
      <c r="C1616" s="119" t="s">
        <v>5</v>
      </c>
      <c r="D1616" s="120">
        <v>0.15</v>
      </c>
      <c r="E1616" s="45">
        <f>'VẬT LIỆU'!D69</f>
        <v>15000</v>
      </c>
      <c r="F1616" s="54">
        <f t="shared" si="96"/>
        <v>2250</v>
      </c>
      <c r="G1616" s="56"/>
      <c r="H1616" s="56"/>
    </row>
    <row r="1617" spans="1:8" x14ac:dyDescent="0.3">
      <c r="A1617" s="30">
        <v>16</v>
      </c>
      <c r="B1617" s="44" t="s">
        <v>362</v>
      </c>
      <c r="C1617" s="43" t="s">
        <v>30</v>
      </c>
      <c r="D1617" s="102">
        <v>0.1</v>
      </c>
      <c r="E1617" s="45">
        <f>'VẬT LIỆU'!D73</f>
        <v>1300000</v>
      </c>
      <c r="F1617" s="54">
        <f t="shared" si="96"/>
        <v>130000</v>
      </c>
      <c r="G1617" s="56"/>
      <c r="H1617" s="56"/>
    </row>
    <row r="1618" spans="1:8" x14ac:dyDescent="0.3">
      <c r="A1618" s="30">
        <v>17</v>
      </c>
      <c r="B1618" s="44" t="s">
        <v>311</v>
      </c>
      <c r="C1618" s="43" t="s">
        <v>30</v>
      </c>
      <c r="D1618" s="102">
        <v>0.2</v>
      </c>
      <c r="E1618" s="45">
        <f>'VẬT LIỆU'!D71</f>
        <v>35000</v>
      </c>
      <c r="F1618" s="54">
        <f t="shared" si="96"/>
        <v>7000</v>
      </c>
      <c r="G1618" s="56"/>
      <c r="H1618" s="56"/>
    </row>
    <row r="1619" spans="1:8" x14ac:dyDescent="0.3">
      <c r="A1619" s="30">
        <v>18</v>
      </c>
      <c r="B1619" s="46" t="s">
        <v>388</v>
      </c>
      <c r="C1619" s="104" t="s">
        <v>117</v>
      </c>
      <c r="D1619" s="102">
        <v>0.05</v>
      </c>
      <c r="E1619" s="45">
        <f>'VẬT LIỆU'!D77</f>
        <v>200000</v>
      </c>
      <c r="F1619" s="54">
        <f t="shared" si="96"/>
        <v>10000</v>
      </c>
      <c r="G1619" s="56"/>
      <c r="H1619" s="56"/>
    </row>
    <row r="1620" spans="1:8" x14ac:dyDescent="0.3">
      <c r="A1620" s="145" t="s">
        <v>80</v>
      </c>
      <c r="B1620" s="145"/>
      <c r="C1620" s="145"/>
      <c r="D1620" s="145"/>
      <c r="E1620" s="145"/>
      <c r="F1620" s="55">
        <f>SUM(F1602:F1619)</f>
        <v>563150</v>
      </c>
      <c r="G1620" s="56"/>
      <c r="H1620" s="56"/>
    </row>
    <row r="1621" spans="1:8" x14ac:dyDescent="0.3">
      <c r="A1621" s="146" t="s">
        <v>81</v>
      </c>
      <c r="B1621" s="146"/>
      <c r="C1621" s="146"/>
      <c r="D1621" s="146"/>
      <c r="E1621" s="146"/>
      <c r="F1621" s="146"/>
      <c r="G1621" s="146"/>
      <c r="H1621" s="47">
        <f>H1569*0.15</f>
        <v>805646.13374999992</v>
      </c>
    </row>
    <row r="1622" spans="1:8" x14ac:dyDescent="0.3">
      <c r="A1622" s="146" t="s">
        <v>82</v>
      </c>
      <c r="B1622" s="146"/>
      <c r="C1622" s="146"/>
      <c r="D1622" s="146"/>
      <c r="E1622" s="146"/>
      <c r="F1622" s="146"/>
      <c r="G1622" s="146"/>
      <c r="H1622" s="47">
        <f>H1569+H1621</f>
        <v>6176620.3587499997</v>
      </c>
    </row>
    <row r="1624" spans="1:8" x14ac:dyDescent="0.3">
      <c r="A1624" s="64">
        <v>11</v>
      </c>
      <c r="B1624" s="161" t="s">
        <v>323</v>
      </c>
      <c r="C1624" s="162"/>
      <c r="D1624" s="162"/>
      <c r="E1624" s="162"/>
      <c r="F1624" s="162"/>
      <c r="G1624" s="162"/>
      <c r="H1624" s="163"/>
    </row>
    <row r="1625" spans="1:8" x14ac:dyDescent="0.3">
      <c r="A1625" s="164" t="s">
        <v>327</v>
      </c>
      <c r="B1625" s="165"/>
      <c r="C1625" s="165"/>
      <c r="D1625" s="165"/>
      <c r="E1625" s="165"/>
      <c r="F1625" s="165"/>
      <c r="G1625" s="165"/>
      <c r="H1625" s="166"/>
    </row>
    <row r="1626" spans="1:8" x14ac:dyDescent="0.3">
      <c r="A1626" s="146" t="s">
        <v>60</v>
      </c>
      <c r="B1626" s="146"/>
      <c r="C1626" s="146"/>
      <c r="D1626" s="146"/>
      <c r="E1626" s="146"/>
      <c r="F1626" s="146"/>
      <c r="G1626" s="146"/>
      <c r="H1626" s="47">
        <f>H1642+G1655+F1677</f>
        <v>1310935.6666666665</v>
      </c>
    </row>
    <row r="1627" spans="1:8" x14ac:dyDescent="0.3">
      <c r="A1627" s="147" t="s">
        <v>61</v>
      </c>
      <c r="B1627" s="148"/>
      <c r="C1627" s="148"/>
      <c r="D1627" s="148"/>
      <c r="E1627" s="148"/>
      <c r="F1627" s="148"/>
      <c r="G1627" s="148"/>
      <c r="H1627" s="149"/>
    </row>
    <row r="1628" spans="1:8" x14ac:dyDescent="0.3">
      <c r="A1628" s="150" t="s">
        <v>62</v>
      </c>
      <c r="B1628" s="151"/>
      <c r="C1628" s="151"/>
      <c r="D1628" s="151"/>
      <c r="E1628" s="151"/>
      <c r="F1628" s="151"/>
      <c r="G1628" s="151"/>
      <c r="H1628" s="152"/>
    </row>
    <row r="1629" spans="1:8" x14ac:dyDescent="0.3">
      <c r="A1629" s="153" t="s">
        <v>0</v>
      </c>
      <c r="B1629" s="154" t="s">
        <v>88</v>
      </c>
      <c r="C1629" s="153" t="s">
        <v>63</v>
      </c>
      <c r="D1629" s="153"/>
      <c r="E1629" s="153"/>
      <c r="F1629" s="153"/>
      <c r="G1629" s="49"/>
      <c r="H1629" s="49"/>
    </row>
    <row r="1630" spans="1:8" ht="31.5" x14ac:dyDescent="0.3">
      <c r="A1630" s="153"/>
      <c r="B1630" s="153"/>
      <c r="C1630" s="114" t="s">
        <v>87</v>
      </c>
      <c r="D1630" s="113" t="s">
        <v>85</v>
      </c>
      <c r="E1630" s="113" t="s">
        <v>84</v>
      </c>
      <c r="F1630" s="114" t="s">
        <v>86</v>
      </c>
      <c r="G1630" s="57" t="s">
        <v>83</v>
      </c>
      <c r="H1630" s="49" t="s">
        <v>64</v>
      </c>
    </row>
    <row r="1631" spans="1:8" ht="47.25" x14ac:dyDescent="0.3">
      <c r="A1631" s="112">
        <v>1</v>
      </c>
      <c r="B1631" s="52" t="s">
        <v>343</v>
      </c>
      <c r="C1631" s="30">
        <v>2</v>
      </c>
      <c r="D1631" s="58" t="s">
        <v>275</v>
      </c>
      <c r="E1631" s="53" t="s">
        <v>268</v>
      </c>
      <c r="F1631" s="30">
        <v>0.125</v>
      </c>
      <c r="G1631" s="54">
        <f>'NHÂN CÔNG'!G5</f>
        <v>260091</v>
      </c>
      <c r="H1631" s="54">
        <f>C1631*F1631*G1631</f>
        <v>65022.75</v>
      </c>
    </row>
    <row r="1632" spans="1:8" ht="47.25" x14ac:dyDescent="0.3">
      <c r="A1632" s="112">
        <v>2</v>
      </c>
      <c r="B1632" s="53" t="s">
        <v>389</v>
      </c>
      <c r="C1632" s="30">
        <v>2</v>
      </c>
      <c r="D1632" s="58" t="s">
        <v>275</v>
      </c>
      <c r="E1632" s="53" t="s">
        <v>268</v>
      </c>
      <c r="F1632" s="30">
        <v>0.125</v>
      </c>
      <c r="G1632" s="54">
        <f>'NHÂN CÔNG'!G5</f>
        <v>260091</v>
      </c>
      <c r="H1632" s="54">
        <f t="shared" ref="H1632:H1640" si="97">C1632*F1632*G1632</f>
        <v>65022.75</v>
      </c>
    </row>
    <row r="1633" spans="1:8" ht="47.25" x14ac:dyDescent="0.3">
      <c r="A1633" s="112">
        <v>3</v>
      </c>
      <c r="B1633" s="53" t="s">
        <v>344</v>
      </c>
      <c r="C1633" s="30">
        <v>2</v>
      </c>
      <c r="D1633" s="58" t="s">
        <v>275</v>
      </c>
      <c r="E1633" s="53" t="s">
        <v>268</v>
      </c>
      <c r="F1633" s="30">
        <v>0.125</v>
      </c>
      <c r="G1633" s="54">
        <f>'NHÂN CÔNG'!G5</f>
        <v>260091</v>
      </c>
      <c r="H1633" s="54">
        <f t="shared" si="97"/>
        <v>65022.75</v>
      </c>
    </row>
    <row r="1634" spans="1:8" ht="47.25" x14ac:dyDescent="0.3">
      <c r="A1634" s="112">
        <v>4</v>
      </c>
      <c r="B1634" s="53" t="s">
        <v>345</v>
      </c>
      <c r="C1634" s="30">
        <v>2</v>
      </c>
      <c r="D1634" s="58" t="s">
        <v>275</v>
      </c>
      <c r="E1634" s="53" t="s">
        <v>268</v>
      </c>
      <c r="F1634" s="30">
        <v>0.125</v>
      </c>
      <c r="G1634" s="54">
        <f>'NHÂN CÔNG'!G5</f>
        <v>260091</v>
      </c>
      <c r="H1634" s="54">
        <f t="shared" si="97"/>
        <v>65022.75</v>
      </c>
    </row>
    <row r="1635" spans="1:8" ht="47.25" x14ac:dyDescent="0.3">
      <c r="A1635" s="112">
        <v>5</v>
      </c>
      <c r="B1635" s="53" t="s">
        <v>346</v>
      </c>
      <c r="C1635" s="30">
        <v>2</v>
      </c>
      <c r="D1635" s="58" t="s">
        <v>275</v>
      </c>
      <c r="E1635" s="53" t="s">
        <v>268</v>
      </c>
      <c r="F1635" s="30">
        <v>0.125</v>
      </c>
      <c r="G1635" s="54">
        <f>'NHÂN CÔNG'!G5</f>
        <v>260091</v>
      </c>
      <c r="H1635" s="54">
        <f t="shared" si="97"/>
        <v>65022.75</v>
      </c>
    </row>
    <row r="1636" spans="1:8" ht="47.25" x14ac:dyDescent="0.3">
      <c r="A1636" s="112">
        <v>6</v>
      </c>
      <c r="B1636" s="53" t="s">
        <v>350</v>
      </c>
      <c r="C1636" s="30">
        <v>2</v>
      </c>
      <c r="D1636" s="58" t="s">
        <v>275</v>
      </c>
      <c r="E1636" s="53" t="s">
        <v>268</v>
      </c>
      <c r="F1636" s="30">
        <v>0.125</v>
      </c>
      <c r="G1636" s="54">
        <f>'NHÂN CÔNG'!G5</f>
        <v>260091</v>
      </c>
      <c r="H1636" s="54">
        <f t="shared" si="97"/>
        <v>65022.75</v>
      </c>
    </row>
    <row r="1637" spans="1:8" ht="47.25" x14ac:dyDescent="0.3">
      <c r="A1637" s="112">
        <v>7</v>
      </c>
      <c r="B1637" s="53" t="s">
        <v>390</v>
      </c>
      <c r="C1637" s="30">
        <v>2</v>
      </c>
      <c r="D1637" s="58" t="s">
        <v>275</v>
      </c>
      <c r="E1637" s="53" t="s">
        <v>268</v>
      </c>
      <c r="F1637" s="30">
        <v>0.125</v>
      </c>
      <c r="G1637" s="54">
        <f>'NHÂN CÔNG'!G5</f>
        <v>260091</v>
      </c>
      <c r="H1637" s="54">
        <f t="shared" si="97"/>
        <v>65022.75</v>
      </c>
    </row>
    <row r="1638" spans="1:8" ht="47.25" x14ac:dyDescent="0.3">
      <c r="A1638" s="112">
        <v>8</v>
      </c>
      <c r="B1638" s="53" t="s">
        <v>351</v>
      </c>
      <c r="C1638" s="30">
        <v>2</v>
      </c>
      <c r="D1638" s="58" t="s">
        <v>275</v>
      </c>
      <c r="E1638" s="53" t="s">
        <v>268</v>
      </c>
      <c r="F1638" s="30">
        <v>0.125</v>
      </c>
      <c r="G1638" s="54">
        <f>'NHÂN CÔNG'!G5</f>
        <v>260091</v>
      </c>
      <c r="H1638" s="54">
        <f t="shared" si="97"/>
        <v>65022.75</v>
      </c>
    </row>
    <row r="1639" spans="1:8" ht="47.25" x14ac:dyDescent="0.3">
      <c r="A1639" s="112">
        <v>9</v>
      </c>
      <c r="B1639" s="53" t="s">
        <v>391</v>
      </c>
      <c r="C1639" s="30">
        <v>2</v>
      </c>
      <c r="D1639" s="58" t="s">
        <v>275</v>
      </c>
      <c r="E1639" s="53" t="s">
        <v>268</v>
      </c>
      <c r="F1639" s="30">
        <v>0.125</v>
      </c>
      <c r="G1639" s="54">
        <f>'NHÂN CÔNG'!G5</f>
        <v>260091</v>
      </c>
      <c r="H1639" s="54">
        <f t="shared" si="97"/>
        <v>65022.75</v>
      </c>
    </row>
    <row r="1640" spans="1:8" ht="47.25" x14ac:dyDescent="0.3">
      <c r="A1640" s="112">
        <v>10</v>
      </c>
      <c r="B1640" s="52" t="s">
        <v>352</v>
      </c>
      <c r="C1640" s="30">
        <v>2</v>
      </c>
      <c r="D1640" s="58" t="s">
        <v>275</v>
      </c>
      <c r="E1640" s="53" t="s">
        <v>268</v>
      </c>
      <c r="F1640" s="30">
        <v>0.125</v>
      </c>
      <c r="G1640" s="54">
        <f>'NHÂN CÔNG'!G5</f>
        <v>260091</v>
      </c>
      <c r="H1640" s="54">
        <f t="shared" si="97"/>
        <v>65022.75</v>
      </c>
    </row>
    <row r="1641" spans="1:8" x14ac:dyDescent="0.3">
      <c r="A1641" s="155" t="s">
        <v>68</v>
      </c>
      <c r="B1641" s="156"/>
      <c r="C1641" s="156"/>
      <c r="D1641" s="156"/>
      <c r="E1641" s="156"/>
      <c r="F1641" s="156"/>
      <c r="G1641" s="157"/>
      <c r="H1641" s="54">
        <f>SUM(H1631:H1640)*0.1</f>
        <v>65022.75</v>
      </c>
    </row>
    <row r="1642" spans="1:8" x14ac:dyDescent="0.3">
      <c r="A1642" s="158" t="s">
        <v>69</v>
      </c>
      <c r="B1642" s="158"/>
      <c r="C1642" s="158"/>
      <c r="D1642" s="158"/>
      <c r="E1642" s="158"/>
      <c r="F1642" s="158"/>
      <c r="G1642" s="159"/>
      <c r="H1642" s="55">
        <f>SUM(H1631:H1641)</f>
        <v>715250.25</v>
      </c>
    </row>
    <row r="1643" spans="1:8" x14ac:dyDescent="0.3">
      <c r="A1643" s="144" t="s">
        <v>70</v>
      </c>
      <c r="B1643" s="144"/>
      <c r="C1643" s="144"/>
      <c r="D1643" s="144"/>
      <c r="E1643" s="144"/>
      <c r="F1643" s="144"/>
      <c r="G1643" s="144"/>
      <c r="H1643" s="160"/>
    </row>
    <row r="1644" spans="1:8" ht="47.25" x14ac:dyDescent="0.3">
      <c r="A1644" s="113" t="s">
        <v>0</v>
      </c>
      <c r="B1644" s="113" t="s">
        <v>71</v>
      </c>
      <c r="C1644" s="114" t="s">
        <v>72</v>
      </c>
      <c r="D1644" s="113" t="s">
        <v>32</v>
      </c>
      <c r="E1644" s="113" t="s">
        <v>73</v>
      </c>
      <c r="F1644" s="57" t="s">
        <v>20</v>
      </c>
      <c r="G1644" s="49" t="s">
        <v>64</v>
      </c>
      <c r="H1644" s="56"/>
    </row>
    <row r="1645" spans="1:8" ht="157.5" x14ac:dyDescent="0.3">
      <c r="A1645" s="30">
        <v>1</v>
      </c>
      <c r="B1645" s="53" t="s">
        <v>385</v>
      </c>
      <c r="C1645" s="115" t="s">
        <v>354</v>
      </c>
      <c r="D1645" s="30" t="s">
        <v>75</v>
      </c>
      <c r="E1645" s="30">
        <v>0.5</v>
      </c>
      <c r="F1645" s="54">
        <f>'THIẾT BỊ'!F62</f>
        <v>212750</v>
      </c>
      <c r="G1645" s="54">
        <f>F1645*E1645</f>
        <v>106375</v>
      </c>
      <c r="H1645" s="56"/>
    </row>
    <row r="1646" spans="1:8" ht="31.5" x14ac:dyDescent="0.3">
      <c r="A1646" s="30">
        <v>2</v>
      </c>
      <c r="B1646" s="116" t="s">
        <v>46</v>
      </c>
      <c r="C1646" s="53" t="s">
        <v>74</v>
      </c>
      <c r="D1646" s="30" t="s">
        <v>75</v>
      </c>
      <c r="E1646" s="30">
        <v>0.375</v>
      </c>
      <c r="F1646" s="54">
        <f>'THIẾT BỊ'!F7</f>
        <v>4750</v>
      </c>
      <c r="G1646" s="54">
        <f t="shared" ref="G1646:G1654" si="98">F1646*E1646</f>
        <v>1781.25</v>
      </c>
      <c r="H1646" s="56"/>
    </row>
    <row r="1647" spans="1:8" ht="31.5" x14ac:dyDescent="0.3">
      <c r="A1647" s="30">
        <v>3</v>
      </c>
      <c r="B1647" s="116" t="s">
        <v>3</v>
      </c>
      <c r="C1647" s="53" t="s">
        <v>74</v>
      </c>
      <c r="D1647" s="30" t="s">
        <v>75</v>
      </c>
      <c r="E1647" s="30">
        <v>0.375</v>
      </c>
      <c r="F1647" s="54">
        <f>'THIẾT BỊ'!F8</f>
        <v>12000</v>
      </c>
      <c r="G1647" s="54">
        <f t="shared" si="98"/>
        <v>4500</v>
      </c>
      <c r="H1647" s="56"/>
    </row>
    <row r="1648" spans="1:8" ht="47.25" x14ac:dyDescent="0.3">
      <c r="A1648" s="30">
        <v>4</v>
      </c>
      <c r="B1648" s="116" t="s">
        <v>47</v>
      </c>
      <c r="C1648" s="53" t="s">
        <v>76</v>
      </c>
      <c r="D1648" s="30" t="s">
        <v>75</v>
      </c>
      <c r="E1648" s="30">
        <v>0.125</v>
      </c>
      <c r="F1648" s="54">
        <f>'THIẾT BỊ'!F9</f>
        <v>8000</v>
      </c>
      <c r="G1648" s="54">
        <f t="shared" si="98"/>
        <v>1000</v>
      </c>
      <c r="H1648" s="56"/>
    </row>
    <row r="1649" spans="1:8" ht="31.5" x14ac:dyDescent="0.3">
      <c r="A1649" s="30">
        <v>5</v>
      </c>
      <c r="B1649" s="116" t="s">
        <v>48</v>
      </c>
      <c r="C1649" s="53" t="s">
        <v>74</v>
      </c>
      <c r="D1649" s="30" t="s">
        <v>38</v>
      </c>
      <c r="E1649" s="30">
        <v>0.125</v>
      </c>
      <c r="F1649" s="54">
        <f>'THIẾT BỊ'!F10</f>
        <v>72000</v>
      </c>
      <c r="G1649" s="54">
        <f t="shared" si="98"/>
        <v>9000</v>
      </c>
      <c r="H1649" s="56"/>
    </row>
    <row r="1650" spans="1:8" ht="31.5" x14ac:dyDescent="0.3">
      <c r="A1650" s="30">
        <v>6</v>
      </c>
      <c r="B1650" s="116" t="s">
        <v>278</v>
      </c>
      <c r="C1650" s="53" t="s">
        <v>74</v>
      </c>
      <c r="D1650" s="30" t="s">
        <v>38</v>
      </c>
      <c r="E1650" s="30">
        <v>0.5</v>
      </c>
      <c r="F1650" s="54">
        <f>'THIẾT BỊ'!F52</f>
        <v>666.66666666666663</v>
      </c>
      <c r="G1650" s="54">
        <f t="shared" si="98"/>
        <v>333.33333333333331</v>
      </c>
      <c r="H1650" s="56"/>
    </row>
    <row r="1651" spans="1:8" ht="31.5" x14ac:dyDescent="0.3">
      <c r="A1651" s="30">
        <v>7</v>
      </c>
      <c r="B1651" s="116" t="s">
        <v>279</v>
      </c>
      <c r="C1651" s="53" t="s">
        <v>74</v>
      </c>
      <c r="D1651" s="30" t="s">
        <v>38</v>
      </c>
      <c r="E1651" s="30">
        <v>0.5</v>
      </c>
      <c r="F1651" s="54">
        <f>'THIẾT BỊ'!F53</f>
        <v>666.66666666666663</v>
      </c>
      <c r="G1651" s="54">
        <f t="shared" si="98"/>
        <v>333.33333333333331</v>
      </c>
      <c r="H1651" s="56"/>
    </row>
    <row r="1652" spans="1:8" ht="31.5" x14ac:dyDescent="0.3">
      <c r="A1652" s="30">
        <v>8</v>
      </c>
      <c r="B1652" s="116" t="s">
        <v>280</v>
      </c>
      <c r="C1652" s="53" t="s">
        <v>74</v>
      </c>
      <c r="D1652" s="30" t="s">
        <v>38</v>
      </c>
      <c r="E1652" s="30">
        <v>0.5</v>
      </c>
      <c r="F1652" s="54">
        <f>'THIẾT BỊ'!F54</f>
        <v>800</v>
      </c>
      <c r="G1652" s="54">
        <f t="shared" si="98"/>
        <v>400</v>
      </c>
      <c r="H1652" s="56"/>
    </row>
    <row r="1653" spans="1:8" ht="47.25" x14ac:dyDescent="0.3">
      <c r="A1653" s="30">
        <v>9</v>
      </c>
      <c r="B1653" s="117" t="s">
        <v>355</v>
      </c>
      <c r="C1653" s="53" t="s">
        <v>74</v>
      </c>
      <c r="D1653" s="30" t="s">
        <v>38</v>
      </c>
      <c r="E1653" s="30">
        <v>0.125</v>
      </c>
      <c r="F1653" s="54">
        <f>'THIẾT BỊ'!F63</f>
        <v>22500</v>
      </c>
      <c r="G1653" s="54">
        <f t="shared" si="98"/>
        <v>2812.5</v>
      </c>
      <c r="H1653" s="56"/>
    </row>
    <row r="1654" spans="1:8" ht="31.5" x14ac:dyDescent="0.3">
      <c r="A1654" s="30">
        <v>10</v>
      </c>
      <c r="B1654" s="98" t="s">
        <v>392</v>
      </c>
      <c r="C1654" s="53" t="s">
        <v>74</v>
      </c>
      <c r="D1654" s="30" t="s">
        <v>38</v>
      </c>
      <c r="E1654" s="30">
        <v>0.125</v>
      </c>
      <c r="F1654" s="54">
        <f>'THIẾT BỊ'!F73</f>
        <v>130000</v>
      </c>
      <c r="G1654" s="54">
        <f t="shared" si="98"/>
        <v>16250</v>
      </c>
      <c r="H1654" s="56"/>
    </row>
    <row r="1655" spans="1:8" x14ac:dyDescent="0.3">
      <c r="A1655" s="141" t="s">
        <v>77</v>
      </c>
      <c r="B1655" s="142"/>
      <c r="C1655" s="142"/>
      <c r="D1655" s="142"/>
      <c r="E1655" s="142"/>
      <c r="F1655" s="143"/>
      <c r="G1655" s="55">
        <f>SUM(G1645:G1654)</f>
        <v>142785.41666666666</v>
      </c>
      <c r="H1655" s="56"/>
    </row>
    <row r="1656" spans="1:8" x14ac:dyDescent="0.3">
      <c r="A1656" s="144" t="s">
        <v>78</v>
      </c>
      <c r="B1656" s="144"/>
      <c r="C1656" s="144"/>
      <c r="D1656" s="144"/>
      <c r="E1656" s="144"/>
      <c r="F1656" s="144"/>
      <c r="G1656" s="56"/>
      <c r="H1656" s="56"/>
    </row>
    <row r="1657" spans="1:8" x14ac:dyDescent="0.3">
      <c r="A1657" s="113" t="s">
        <v>0</v>
      </c>
      <c r="B1657" s="66" t="s">
        <v>79</v>
      </c>
      <c r="C1657" s="66" t="s">
        <v>32</v>
      </c>
      <c r="D1657" s="66" t="s">
        <v>73</v>
      </c>
      <c r="E1657" s="66" t="s">
        <v>16</v>
      </c>
      <c r="F1657" s="67" t="s">
        <v>64</v>
      </c>
      <c r="G1657" s="56"/>
      <c r="H1657" s="56"/>
    </row>
    <row r="1658" spans="1:8" x14ac:dyDescent="0.3">
      <c r="A1658" s="30">
        <v>1</v>
      </c>
      <c r="B1658" s="46" t="s">
        <v>51</v>
      </c>
      <c r="C1658" s="43" t="s">
        <v>52</v>
      </c>
      <c r="D1658" s="102">
        <v>0.1</v>
      </c>
      <c r="E1658" s="45">
        <f>'VẬT LIỆU'!D7</f>
        <v>40000</v>
      </c>
      <c r="F1658" s="54">
        <f>E1658*D1658</f>
        <v>4000</v>
      </c>
      <c r="G1658" s="56"/>
      <c r="H1658" s="56"/>
    </row>
    <row r="1659" spans="1:8" x14ac:dyDescent="0.3">
      <c r="A1659" s="30">
        <v>2</v>
      </c>
      <c r="B1659" s="46" t="s">
        <v>39</v>
      </c>
      <c r="C1659" s="43" t="s">
        <v>5</v>
      </c>
      <c r="D1659" s="102">
        <v>0.15</v>
      </c>
      <c r="E1659" s="45">
        <f>'VẬT LIỆU'!D8</f>
        <v>90000</v>
      </c>
      <c r="F1659" s="54">
        <f t="shared" ref="F1659:F1676" si="99">E1659*D1659</f>
        <v>13500</v>
      </c>
      <c r="G1659" s="56"/>
      <c r="H1659" s="56"/>
    </row>
    <row r="1660" spans="1:8" x14ac:dyDescent="0.3">
      <c r="A1660" s="30">
        <v>3</v>
      </c>
      <c r="B1660" s="46" t="s">
        <v>53</v>
      </c>
      <c r="C1660" s="43" t="s">
        <v>6</v>
      </c>
      <c r="D1660" s="102">
        <v>0.05</v>
      </c>
      <c r="E1660" s="45">
        <f>'VẬT LIỆU'!D9</f>
        <v>800000</v>
      </c>
      <c r="F1660" s="54">
        <f t="shared" si="99"/>
        <v>40000</v>
      </c>
      <c r="G1660" s="56"/>
      <c r="H1660" s="56"/>
    </row>
    <row r="1661" spans="1:8" x14ac:dyDescent="0.3">
      <c r="A1661" s="30">
        <v>4</v>
      </c>
      <c r="B1661" s="46" t="s">
        <v>289</v>
      </c>
      <c r="C1661" s="43" t="s">
        <v>6</v>
      </c>
      <c r="D1661" s="102">
        <v>0.1</v>
      </c>
      <c r="E1661" s="45">
        <f>'VẬT LIỆU'!D61</f>
        <v>6000</v>
      </c>
      <c r="F1661" s="54">
        <f t="shared" si="99"/>
        <v>600</v>
      </c>
      <c r="G1661" s="56"/>
      <c r="H1661" s="56"/>
    </row>
    <row r="1662" spans="1:8" x14ac:dyDescent="0.3">
      <c r="A1662" s="30">
        <v>5</v>
      </c>
      <c r="B1662" s="46" t="s">
        <v>55</v>
      </c>
      <c r="C1662" s="43" t="s">
        <v>6</v>
      </c>
      <c r="D1662" s="102">
        <v>0.1</v>
      </c>
      <c r="E1662" s="45">
        <f>'VẬT LIỆU'!D11</f>
        <v>120000</v>
      </c>
      <c r="F1662" s="54">
        <f t="shared" si="99"/>
        <v>12000</v>
      </c>
      <c r="G1662" s="56"/>
      <c r="H1662" s="56"/>
    </row>
    <row r="1663" spans="1:8" x14ac:dyDescent="0.3">
      <c r="A1663" s="30">
        <v>6</v>
      </c>
      <c r="B1663" s="46" t="s">
        <v>304</v>
      </c>
      <c r="C1663" s="43" t="s">
        <v>30</v>
      </c>
      <c r="D1663" s="102">
        <v>1</v>
      </c>
      <c r="E1663" s="45">
        <f>'VẬT LIỆU'!D65</f>
        <v>60000</v>
      </c>
      <c r="F1663" s="54">
        <f t="shared" si="99"/>
        <v>60000</v>
      </c>
      <c r="G1663" s="56"/>
      <c r="H1663" s="56"/>
    </row>
    <row r="1664" spans="1:8" x14ac:dyDescent="0.3">
      <c r="A1664" s="30">
        <v>7</v>
      </c>
      <c r="B1664" s="46" t="s">
        <v>56</v>
      </c>
      <c r="C1664" s="43" t="s">
        <v>30</v>
      </c>
      <c r="D1664" s="102">
        <v>1</v>
      </c>
      <c r="E1664" s="45">
        <f>'VẬT LIỆU'!D12</f>
        <v>50000</v>
      </c>
      <c r="F1664" s="54">
        <f t="shared" si="99"/>
        <v>50000</v>
      </c>
      <c r="G1664" s="56"/>
      <c r="H1664" s="56"/>
    </row>
    <row r="1665" spans="1:8" x14ac:dyDescent="0.3">
      <c r="A1665" s="30">
        <v>8</v>
      </c>
      <c r="B1665" s="46" t="s">
        <v>291</v>
      </c>
      <c r="C1665" s="43" t="s">
        <v>30</v>
      </c>
      <c r="D1665" s="102">
        <v>1</v>
      </c>
      <c r="E1665" s="45">
        <f>'VẬT LIỆU'!D62</f>
        <v>39000</v>
      </c>
      <c r="F1665" s="54">
        <f t="shared" si="99"/>
        <v>39000</v>
      </c>
      <c r="G1665" s="56"/>
      <c r="H1665" s="56"/>
    </row>
    <row r="1666" spans="1:8" x14ac:dyDescent="0.3">
      <c r="A1666" s="30">
        <v>9</v>
      </c>
      <c r="B1666" s="46" t="s">
        <v>306</v>
      </c>
      <c r="C1666" s="43" t="s">
        <v>307</v>
      </c>
      <c r="D1666" s="102">
        <v>3</v>
      </c>
      <c r="E1666" s="45">
        <f>'VẬT LIỆU'!D67</f>
        <v>4500</v>
      </c>
      <c r="F1666" s="54">
        <f t="shared" si="99"/>
        <v>13500</v>
      </c>
      <c r="G1666" s="56"/>
      <c r="H1666" s="56"/>
    </row>
    <row r="1667" spans="1:8" x14ac:dyDescent="0.3">
      <c r="A1667" s="30">
        <v>10</v>
      </c>
      <c r="B1667" s="46" t="s">
        <v>311</v>
      </c>
      <c r="C1667" s="43" t="s">
        <v>30</v>
      </c>
      <c r="D1667" s="102">
        <v>0.2</v>
      </c>
      <c r="E1667" s="45">
        <f>'VẬT LIỆU'!D71</f>
        <v>35000</v>
      </c>
      <c r="F1667" s="54">
        <f t="shared" si="99"/>
        <v>7000</v>
      </c>
      <c r="G1667" s="56"/>
      <c r="H1667" s="56"/>
    </row>
    <row r="1668" spans="1:8" x14ac:dyDescent="0.3">
      <c r="A1668" s="30">
        <v>11</v>
      </c>
      <c r="B1668" s="46" t="s">
        <v>294</v>
      </c>
      <c r="C1668" s="43" t="s">
        <v>117</v>
      </c>
      <c r="D1668" s="102">
        <v>0.01</v>
      </c>
      <c r="E1668" s="45">
        <f>'VẬT LIỆU'!D64</f>
        <v>25000</v>
      </c>
      <c r="F1668" s="54">
        <f t="shared" si="99"/>
        <v>250</v>
      </c>
      <c r="G1668" s="56"/>
      <c r="H1668" s="56"/>
    </row>
    <row r="1669" spans="1:8" x14ac:dyDescent="0.3">
      <c r="A1669" s="30">
        <v>12</v>
      </c>
      <c r="B1669" s="46" t="s">
        <v>287</v>
      </c>
      <c r="C1669" s="43" t="s">
        <v>30</v>
      </c>
      <c r="D1669" s="102">
        <v>2</v>
      </c>
      <c r="E1669" s="45">
        <f>'VẬT LIỆU'!D49</f>
        <v>2000</v>
      </c>
      <c r="F1669" s="54">
        <f t="shared" si="99"/>
        <v>4000</v>
      </c>
      <c r="G1669" s="56"/>
      <c r="H1669" s="56"/>
    </row>
    <row r="1670" spans="1:8" x14ac:dyDescent="0.3">
      <c r="A1670" s="30">
        <v>13</v>
      </c>
      <c r="B1670" s="46" t="s">
        <v>288</v>
      </c>
      <c r="C1670" s="43" t="s">
        <v>120</v>
      </c>
      <c r="D1670" s="102">
        <v>2</v>
      </c>
      <c r="E1670" s="45">
        <f>'VẬT LIỆU'!D60</f>
        <v>2800</v>
      </c>
      <c r="F1670" s="54">
        <f t="shared" si="99"/>
        <v>5600</v>
      </c>
      <c r="G1670" s="56"/>
      <c r="H1670" s="56"/>
    </row>
    <row r="1671" spans="1:8" x14ac:dyDescent="0.3">
      <c r="A1671" s="30">
        <v>14</v>
      </c>
      <c r="B1671" s="46" t="s">
        <v>292</v>
      </c>
      <c r="C1671" s="43" t="s">
        <v>6</v>
      </c>
      <c r="D1671" s="102">
        <v>0.3</v>
      </c>
      <c r="E1671" s="97">
        <f>'VẬT LIỆU'!D26</f>
        <v>32000</v>
      </c>
      <c r="F1671" s="54">
        <f t="shared" si="99"/>
        <v>9600</v>
      </c>
      <c r="G1671" s="56"/>
      <c r="H1671" s="56"/>
    </row>
    <row r="1672" spans="1:8" x14ac:dyDescent="0.3">
      <c r="A1672" s="30">
        <v>15</v>
      </c>
      <c r="B1672" s="46" t="s">
        <v>293</v>
      </c>
      <c r="C1672" s="43" t="s">
        <v>120</v>
      </c>
      <c r="D1672" s="102">
        <v>0.04</v>
      </c>
      <c r="E1672" s="45">
        <f>'VẬT LIỆU'!D74</f>
        <v>40000</v>
      </c>
      <c r="F1672" s="54">
        <f t="shared" si="99"/>
        <v>1600</v>
      </c>
      <c r="G1672" s="56"/>
      <c r="H1672" s="56"/>
    </row>
    <row r="1673" spans="1:8" x14ac:dyDescent="0.3">
      <c r="A1673" s="30">
        <v>16</v>
      </c>
      <c r="B1673" s="46" t="s">
        <v>310</v>
      </c>
      <c r="C1673" s="43" t="s">
        <v>237</v>
      </c>
      <c r="D1673" s="102">
        <v>2</v>
      </c>
      <c r="E1673" s="45">
        <f>'VẬT LIỆU'!D70</f>
        <v>30000</v>
      </c>
      <c r="F1673" s="54">
        <f t="shared" si="99"/>
        <v>60000</v>
      </c>
      <c r="G1673" s="56"/>
      <c r="H1673" s="56"/>
    </row>
    <row r="1674" spans="1:8" x14ac:dyDescent="0.3">
      <c r="A1674" s="30">
        <v>17</v>
      </c>
      <c r="B1674" s="46" t="s">
        <v>360</v>
      </c>
      <c r="C1674" s="43" t="s">
        <v>361</v>
      </c>
      <c r="D1674" s="102">
        <v>1</v>
      </c>
      <c r="E1674" s="45">
        <f>'VẬT LIỆU'!D75</f>
        <v>33000</v>
      </c>
      <c r="F1674" s="54"/>
      <c r="G1674" s="56"/>
      <c r="H1674" s="56"/>
    </row>
    <row r="1675" spans="1:8" x14ac:dyDescent="0.3">
      <c r="A1675" s="30">
        <v>18</v>
      </c>
      <c r="B1675" s="46" t="s">
        <v>309</v>
      </c>
      <c r="C1675" s="119" t="s">
        <v>5</v>
      </c>
      <c r="D1675" s="120">
        <v>0.15</v>
      </c>
      <c r="E1675" s="45">
        <f>'VẬT LIỆU'!D69</f>
        <v>15000</v>
      </c>
      <c r="F1675" s="54">
        <f t="shared" si="99"/>
        <v>2250</v>
      </c>
      <c r="G1675" s="56"/>
      <c r="H1675" s="56"/>
    </row>
    <row r="1676" spans="1:8" x14ac:dyDescent="0.3">
      <c r="A1676" s="30">
        <v>19</v>
      </c>
      <c r="B1676" s="46" t="s">
        <v>362</v>
      </c>
      <c r="C1676" s="43" t="s">
        <v>30</v>
      </c>
      <c r="D1676" s="102">
        <v>0.1</v>
      </c>
      <c r="E1676" s="45">
        <f>'VẬT LIỆU'!D73</f>
        <v>1300000</v>
      </c>
      <c r="F1676" s="54">
        <f t="shared" si="99"/>
        <v>130000</v>
      </c>
      <c r="G1676" s="56"/>
      <c r="H1676" s="56"/>
    </row>
    <row r="1677" spans="1:8" x14ac:dyDescent="0.3">
      <c r="A1677" s="145" t="s">
        <v>80</v>
      </c>
      <c r="B1677" s="145"/>
      <c r="C1677" s="145"/>
      <c r="D1677" s="145"/>
      <c r="E1677" s="145"/>
      <c r="F1677" s="55">
        <f>SUM(F1658:F1676)</f>
        <v>452900</v>
      </c>
      <c r="G1677" s="56"/>
      <c r="H1677" s="56"/>
    </row>
    <row r="1678" spans="1:8" x14ac:dyDescent="0.3">
      <c r="A1678" s="146" t="s">
        <v>81</v>
      </c>
      <c r="B1678" s="146"/>
      <c r="C1678" s="146"/>
      <c r="D1678" s="146"/>
      <c r="E1678" s="146"/>
      <c r="F1678" s="146"/>
      <c r="G1678" s="146"/>
      <c r="H1678" s="47">
        <f>H1626*0.15</f>
        <v>196640.34999999998</v>
      </c>
    </row>
    <row r="1679" spans="1:8" x14ac:dyDescent="0.3">
      <c r="A1679" s="146" t="s">
        <v>82</v>
      </c>
      <c r="B1679" s="146"/>
      <c r="C1679" s="146"/>
      <c r="D1679" s="146"/>
      <c r="E1679" s="146"/>
      <c r="F1679" s="146"/>
      <c r="G1679" s="146"/>
      <c r="H1679" s="47">
        <f>H1626+H1678</f>
        <v>1507576.0166666666</v>
      </c>
    </row>
    <row r="1681" spans="1:8" x14ac:dyDescent="0.3">
      <c r="A1681" s="64">
        <v>12</v>
      </c>
      <c r="B1681" s="161" t="s">
        <v>324</v>
      </c>
      <c r="C1681" s="162"/>
      <c r="D1681" s="162"/>
      <c r="E1681" s="162"/>
      <c r="F1681" s="162"/>
      <c r="G1681" s="162"/>
      <c r="H1681" s="163"/>
    </row>
    <row r="1682" spans="1:8" x14ac:dyDescent="0.3">
      <c r="A1682" s="164" t="s">
        <v>327</v>
      </c>
      <c r="B1682" s="165"/>
      <c r="C1682" s="165"/>
      <c r="D1682" s="165"/>
      <c r="E1682" s="165"/>
      <c r="F1682" s="165"/>
      <c r="G1682" s="165"/>
      <c r="H1682" s="166"/>
    </row>
    <row r="1683" spans="1:8" x14ac:dyDescent="0.3">
      <c r="A1683" s="146" t="s">
        <v>60</v>
      </c>
      <c r="B1683" s="146"/>
      <c r="C1683" s="146"/>
      <c r="D1683" s="146"/>
      <c r="E1683" s="146"/>
      <c r="F1683" s="146"/>
      <c r="G1683" s="146"/>
      <c r="H1683" s="47">
        <f>H1698+G1710+F1731</f>
        <v>11709376.675000001</v>
      </c>
    </row>
    <row r="1684" spans="1:8" x14ac:dyDescent="0.3">
      <c r="A1684" s="147" t="s">
        <v>61</v>
      </c>
      <c r="B1684" s="148"/>
      <c r="C1684" s="148"/>
      <c r="D1684" s="148"/>
      <c r="E1684" s="148"/>
      <c r="F1684" s="148"/>
      <c r="G1684" s="148"/>
      <c r="H1684" s="149"/>
    </row>
    <row r="1685" spans="1:8" x14ac:dyDescent="0.3">
      <c r="A1685" s="150" t="s">
        <v>62</v>
      </c>
      <c r="B1685" s="151"/>
      <c r="C1685" s="151"/>
      <c r="D1685" s="151"/>
      <c r="E1685" s="151"/>
      <c r="F1685" s="151"/>
      <c r="G1685" s="151"/>
      <c r="H1685" s="152"/>
    </row>
    <row r="1686" spans="1:8" x14ac:dyDescent="0.3">
      <c r="A1686" s="153" t="s">
        <v>0</v>
      </c>
      <c r="B1686" s="154" t="s">
        <v>88</v>
      </c>
      <c r="C1686" s="153" t="s">
        <v>63</v>
      </c>
      <c r="D1686" s="153"/>
      <c r="E1686" s="153"/>
      <c r="F1686" s="153"/>
      <c r="G1686" s="49"/>
      <c r="H1686" s="49"/>
    </row>
    <row r="1687" spans="1:8" ht="31.5" x14ac:dyDescent="0.3">
      <c r="A1687" s="153"/>
      <c r="B1687" s="153"/>
      <c r="C1687" s="123" t="s">
        <v>87</v>
      </c>
      <c r="D1687" s="122" t="s">
        <v>85</v>
      </c>
      <c r="E1687" s="122" t="s">
        <v>84</v>
      </c>
      <c r="F1687" s="123" t="s">
        <v>86</v>
      </c>
      <c r="G1687" s="57" t="s">
        <v>83</v>
      </c>
      <c r="H1687" s="49" t="s">
        <v>64</v>
      </c>
    </row>
    <row r="1688" spans="1:8" ht="47.25" x14ac:dyDescent="0.3">
      <c r="A1688" s="124">
        <v>1</v>
      </c>
      <c r="B1688" s="52" t="s">
        <v>343</v>
      </c>
      <c r="C1688" s="30">
        <v>3</v>
      </c>
      <c r="D1688" s="30" t="s">
        <v>272</v>
      </c>
      <c r="E1688" s="53" t="s">
        <v>268</v>
      </c>
      <c r="F1688" s="30">
        <v>0.25</v>
      </c>
      <c r="G1688" s="54">
        <f>'NHÂN CÔNG'!G5</f>
        <v>260091</v>
      </c>
      <c r="H1688" s="54">
        <f>C1688*F1688*G1688</f>
        <v>195068.25</v>
      </c>
    </row>
    <row r="1689" spans="1:8" ht="47.25" x14ac:dyDescent="0.3">
      <c r="A1689" s="124">
        <v>2</v>
      </c>
      <c r="B1689" s="53" t="s">
        <v>403</v>
      </c>
      <c r="C1689" s="30">
        <v>3</v>
      </c>
      <c r="D1689" s="30" t="s">
        <v>272</v>
      </c>
      <c r="E1689" s="53" t="s">
        <v>268</v>
      </c>
      <c r="F1689" s="30">
        <v>0.5</v>
      </c>
      <c r="G1689" s="54">
        <f>'NHÂN CÔNG'!G5</f>
        <v>260091</v>
      </c>
      <c r="H1689" s="54">
        <f t="shared" ref="H1689:H1696" si="100">C1689*F1689*G1689</f>
        <v>390136.5</v>
      </c>
    </row>
    <row r="1690" spans="1:8" ht="47.25" x14ac:dyDescent="0.3">
      <c r="A1690" s="124">
        <v>3</v>
      </c>
      <c r="B1690" s="53" t="s">
        <v>397</v>
      </c>
      <c r="C1690" s="30">
        <v>3</v>
      </c>
      <c r="D1690" s="30" t="s">
        <v>272</v>
      </c>
      <c r="E1690" s="53" t="s">
        <v>268</v>
      </c>
      <c r="F1690" s="30">
        <v>0.5</v>
      </c>
      <c r="G1690" s="54">
        <f>'NHÂN CÔNG'!G5</f>
        <v>260091</v>
      </c>
      <c r="H1690" s="54">
        <f t="shared" si="100"/>
        <v>390136.5</v>
      </c>
    </row>
    <row r="1691" spans="1:8" ht="47.25" x14ac:dyDescent="0.3">
      <c r="A1691" s="124">
        <v>4</v>
      </c>
      <c r="B1691" s="53" t="s">
        <v>398</v>
      </c>
      <c r="C1691" s="30">
        <v>3</v>
      </c>
      <c r="D1691" s="30" t="s">
        <v>272</v>
      </c>
      <c r="E1691" s="53" t="s">
        <v>268</v>
      </c>
      <c r="F1691" s="30">
        <v>0.75</v>
      </c>
      <c r="G1691" s="54">
        <f>'NHÂN CÔNG'!G5</f>
        <v>260091</v>
      </c>
      <c r="H1691" s="54">
        <f t="shared" si="100"/>
        <v>585204.75</v>
      </c>
    </row>
    <row r="1692" spans="1:8" ht="47.25" x14ac:dyDescent="0.3">
      <c r="A1692" s="124">
        <v>5</v>
      </c>
      <c r="B1692" s="53" t="s">
        <v>399</v>
      </c>
      <c r="C1692" s="30">
        <v>3</v>
      </c>
      <c r="D1692" s="30" t="s">
        <v>272</v>
      </c>
      <c r="E1692" s="53" t="s">
        <v>268</v>
      </c>
      <c r="F1692" s="30">
        <v>0.75</v>
      </c>
      <c r="G1692" s="54">
        <f>'NHÂN CÔNG'!G5</f>
        <v>260091</v>
      </c>
      <c r="H1692" s="54">
        <f t="shared" si="100"/>
        <v>585204.75</v>
      </c>
    </row>
    <row r="1693" spans="1:8" ht="47.25" x14ac:dyDescent="0.3">
      <c r="A1693" s="124">
        <v>6</v>
      </c>
      <c r="B1693" s="53" t="s">
        <v>400</v>
      </c>
      <c r="C1693" s="30">
        <v>3</v>
      </c>
      <c r="D1693" s="30" t="s">
        <v>272</v>
      </c>
      <c r="E1693" s="53" t="s">
        <v>268</v>
      </c>
      <c r="F1693" s="30">
        <v>0.75</v>
      </c>
      <c r="G1693" s="54">
        <f>'NHÂN CÔNG'!G5</f>
        <v>260091</v>
      </c>
      <c r="H1693" s="54">
        <f t="shared" si="100"/>
        <v>585204.75</v>
      </c>
    </row>
    <row r="1694" spans="1:8" ht="47.25" x14ac:dyDescent="0.3">
      <c r="A1694" s="124">
        <v>7</v>
      </c>
      <c r="B1694" s="53" t="s">
        <v>401</v>
      </c>
      <c r="C1694" s="30">
        <v>3</v>
      </c>
      <c r="D1694" s="30" t="s">
        <v>272</v>
      </c>
      <c r="E1694" s="53" t="s">
        <v>268</v>
      </c>
      <c r="F1694" s="30">
        <v>0.75</v>
      </c>
      <c r="G1694" s="54">
        <f>'NHÂN CÔNG'!G5</f>
        <v>260091</v>
      </c>
      <c r="H1694" s="54">
        <f t="shared" si="100"/>
        <v>585204.75</v>
      </c>
    </row>
    <row r="1695" spans="1:8" ht="47.25" x14ac:dyDescent="0.3">
      <c r="A1695" s="124">
        <v>8</v>
      </c>
      <c r="B1695" s="53" t="s">
        <v>351</v>
      </c>
      <c r="C1695" s="30">
        <v>3</v>
      </c>
      <c r="D1695" s="30" t="s">
        <v>272</v>
      </c>
      <c r="E1695" s="53" t="s">
        <v>268</v>
      </c>
      <c r="F1695" s="30">
        <v>1</v>
      </c>
      <c r="G1695" s="54">
        <f>'NHÂN CÔNG'!G5</f>
        <v>260091</v>
      </c>
      <c r="H1695" s="54">
        <f t="shared" si="100"/>
        <v>780273</v>
      </c>
    </row>
    <row r="1696" spans="1:8" ht="47.25" x14ac:dyDescent="0.3">
      <c r="A1696" s="124">
        <v>9</v>
      </c>
      <c r="B1696" s="53" t="s">
        <v>402</v>
      </c>
      <c r="C1696" s="30">
        <v>2</v>
      </c>
      <c r="D1696" s="30" t="s">
        <v>272</v>
      </c>
      <c r="E1696" s="53" t="s">
        <v>268</v>
      </c>
      <c r="F1696" s="30">
        <v>0.5</v>
      </c>
      <c r="G1696" s="54">
        <f>'NHÂN CÔNG'!G5</f>
        <v>260091</v>
      </c>
      <c r="H1696" s="54">
        <f t="shared" si="100"/>
        <v>260091</v>
      </c>
    </row>
    <row r="1697" spans="1:8" x14ac:dyDescent="0.3">
      <c r="A1697" s="155" t="s">
        <v>68</v>
      </c>
      <c r="B1697" s="156"/>
      <c r="C1697" s="156"/>
      <c r="D1697" s="156"/>
      <c r="E1697" s="156"/>
      <c r="F1697" s="156"/>
      <c r="G1697" s="157"/>
      <c r="H1697" s="54">
        <f>SUM(H1688:H1696)*0.1</f>
        <v>435652.42500000005</v>
      </c>
    </row>
    <row r="1698" spans="1:8" x14ac:dyDescent="0.3">
      <c r="A1698" s="158" t="s">
        <v>69</v>
      </c>
      <c r="B1698" s="158"/>
      <c r="C1698" s="158"/>
      <c r="D1698" s="158"/>
      <c r="E1698" s="158"/>
      <c r="F1698" s="158"/>
      <c r="G1698" s="159"/>
      <c r="H1698" s="55">
        <f>SUM(H1688:H1697)</f>
        <v>4792176.6749999998</v>
      </c>
    </row>
    <row r="1699" spans="1:8" x14ac:dyDescent="0.3">
      <c r="A1699" s="144" t="s">
        <v>70</v>
      </c>
      <c r="B1699" s="144"/>
      <c r="C1699" s="144"/>
      <c r="D1699" s="144"/>
      <c r="E1699" s="144"/>
      <c r="F1699" s="144"/>
      <c r="G1699" s="144"/>
      <c r="H1699" s="160"/>
    </row>
    <row r="1700" spans="1:8" ht="47.25" x14ac:dyDescent="0.3">
      <c r="A1700" s="122" t="s">
        <v>0</v>
      </c>
      <c r="B1700" s="122" t="s">
        <v>71</v>
      </c>
      <c r="C1700" s="123" t="s">
        <v>72</v>
      </c>
      <c r="D1700" s="122" t="s">
        <v>32</v>
      </c>
      <c r="E1700" s="122" t="s">
        <v>73</v>
      </c>
      <c r="F1700" s="57" t="s">
        <v>20</v>
      </c>
      <c r="G1700" s="49" t="s">
        <v>64</v>
      </c>
      <c r="H1700" s="56"/>
    </row>
    <row r="1701" spans="1:8" ht="290.25" x14ac:dyDescent="0.3">
      <c r="A1701" s="30">
        <v>1</v>
      </c>
      <c r="B1701" s="53" t="s">
        <v>404</v>
      </c>
      <c r="C1701" s="115" t="s">
        <v>405</v>
      </c>
      <c r="D1701" s="30" t="s">
        <v>75</v>
      </c>
      <c r="E1701" s="30">
        <v>2.25</v>
      </c>
      <c r="F1701" s="54">
        <f>'THIẾT BỊ'!F74</f>
        <v>2500000</v>
      </c>
      <c r="G1701" s="54">
        <f>F1701*E1701</f>
        <v>5625000</v>
      </c>
      <c r="H1701" s="56"/>
    </row>
    <row r="1702" spans="1:8" ht="31.5" x14ac:dyDescent="0.3">
      <c r="A1702" s="30">
        <v>2</v>
      </c>
      <c r="B1702" s="29" t="s">
        <v>46</v>
      </c>
      <c r="C1702" s="53" t="s">
        <v>74</v>
      </c>
      <c r="D1702" s="30" t="s">
        <v>75</v>
      </c>
      <c r="E1702" s="30">
        <v>1</v>
      </c>
      <c r="F1702" s="54">
        <f>'THIẾT BỊ'!F7</f>
        <v>4750</v>
      </c>
      <c r="G1702" s="54">
        <f t="shared" ref="G1702:G1709" si="101">F1702*E1702</f>
        <v>4750</v>
      </c>
      <c r="H1702" s="56"/>
    </row>
    <row r="1703" spans="1:8" ht="31.5" x14ac:dyDescent="0.3">
      <c r="A1703" s="30">
        <v>3</v>
      </c>
      <c r="B1703" s="29" t="s">
        <v>3</v>
      </c>
      <c r="C1703" s="53" t="s">
        <v>74</v>
      </c>
      <c r="D1703" s="30" t="s">
        <v>75</v>
      </c>
      <c r="E1703" s="30">
        <v>1</v>
      </c>
      <c r="F1703" s="54">
        <f>'THIẾT BỊ'!F8</f>
        <v>12000</v>
      </c>
      <c r="G1703" s="54">
        <f t="shared" si="101"/>
        <v>12000</v>
      </c>
      <c r="H1703" s="56"/>
    </row>
    <row r="1704" spans="1:8" ht="47.25" x14ac:dyDescent="0.3">
      <c r="A1704" s="30">
        <v>4</v>
      </c>
      <c r="B1704" s="29" t="s">
        <v>47</v>
      </c>
      <c r="C1704" s="53" t="s">
        <v>76</v>
      </c>
      <c r="D1704" s="30" t="s">
        <v>75</v>
      </c>
      <c r="E1704" s="30">
        <v>0.125</v>
      </c>
      <c r="F1704" s="54">
        <f>'THIẾT BỊ'!F9</f>
        <v>8000</v>
      </c>
      <c r="G1704" s="54">
        <f t="shared" si="101"/>
        <v>1000</v>
      </c>
      <c r="H1704" s="56"/>
    </row>
    <row r="1705" spans="1:8" ht="31.5" x14ac:dyDescent="0.3">
      <c r="A1705" s="30">
        <v>5</v>
      </c>
      <c r="B1705" s="29" t="s">
        <v>48</v>
      </c>
      <c r="C1705" s="53" t="s">
        <v>74</v>
      </c>
      <c r="D1705" s="30" t="s">
        <v>38</v>
      </c>
      <c r="E1705" s="30">
        <v>0.125</v>
      </c>
      <c r="F1705" s="54">
        <f>'THIẾT BỊ'!F10</f>
        <v>72000</v>
      </c>
      <c r="G1705" s="54">
        <f t="shared" si="101"/>
        <v>9000</v>
      </c>
      <c r="H1705" s="56"/>
    </row>
    <row r="1706" spans="1:8" ht="31.5" x14ac:dyDescent="0.3">
      <c r="A1706" s="30">
        <v>6</v>
      </c>
      <c r="B1706" s="29" t="s">
        <v>278</v>
      </c>
      <c r="C1706" s="53" t="s">
        <v>74</v>
      </c>
      <c r="D1706" s="30" t="s">
        <v>38</v>
      </c>
      <c r="E1706" s="30">
        <v>1.5</v>
      </c>
      <c r="F1706" s="54">
        <f>'THIẾT BỊ'!F52</f>
        <v>666.66666666666663</v>
      </c>
      <c r="G1706" s="54">
        <f t="shared" si="101"/>
        <v>1000</v>
      </c>
      <c r="H1706" s="56"/>
    </row>
    <row r="1707" spans="1:8" ht="31.5" x14ac:dyDescent="0.3">
      <c r="A1707" s="30">
        <v>7</v>
      </c>
      <c r="B1707" s="29" t="s">
        <v>279</v>
      </c>
      <c r="C1707" s="53" t="s">
        <v>74</v>
      </c>
      <c r="D1707" s="30" t="s">
        <v>38</v>
      </c>
      <c r="E1707" s="30">
        <v>1.5</v>
      </c>
      <c r="F1707" s="54">
        <f>'THIẾT BỊ'!F53</f>
        <v>666.66666666666663</v>
      </c>
      <c r="G1707" s="54">
        <f t="shared" si="101"/>
        <v>1000</v>
      </c>
      <c r="H1707" s="56"/>
    </row>
    <row r="1708" spans="1:8" ht="31.5" x14ac:dyDescent="0.3">
      <c r="A1708" s="30">
        <v>8</v>
      </c>
      <c r="B1708" s="29" t="s">
        <v>280</v>
      </c>
      <c r="C1708" s="53" t="s">
        <v>74</v>
      </c>
      <c r="D1708" s="30" t="s">
        <v>38</v>
      </c>
      <c r="E1708" s="30">
        <v>1.5</v>
      </c>
      <c r="F1708" s="54">
        <f>'THIẾT BỊ'!F54</f>
        <v>800</v>
      </c>
      <c r="G1708" s="54">
        <f t="shared" si="101"/>
        <v>1200</v>
      </c>
      <c r="H1708" s="56"/>
    </row>
    <row r="1709" spans="1:8" ht="31.5" x14ac:dyDescent="0.3">
      <c r="A1709" s="30">
        <v>9</v>
      </c>
      <c r="B1709" s="68" t="s">
        <v>406</v>
      </c>
      <c r="C1709" s="58" t="s">
        <v>74</v>
      </c>
      <c r="D1709" s="30" t="s">
        <v>38</v>
      </c>
      <c r="E1709" s="30">
        <v>2.25</v>
      </c>
      <c r="F1709" s="54">
        <f>'THIẾT BỊ'!F75</f>
        <v>225000</v>
      </c>
      <c r="G1709" s="54">
        <f t="shared" si="101"/>
        <v>506250</v>
      </c>
      <c r="H1709" s="56"/>
    </row>
    <row r="1710" spans="1:8" x14ac:dyDescent="0.3">
      <c r="A1710" s="141" t="s">
        <v>77</v>
      </c>
      <c r="B1710" s="142"/>
      <c r="C1710" s="142"/>
      <c r="D1710" s="142"/>
      <c r="E1710" s="142"/>
      <c r="F1710" s="143"/>
      <c r="G1710" s="55">
        <f>SUM(G1701:G1709)</f>
        <v>6161200</v>
      </c>
      <c r="H1710" s="56"/>
    </row>
    <row r="1711" spans="1:8" x14ac:dyDescent="0.3">
      <c r="A1711" s="144" t="s">
        <v>78</v>
      </c>
      <c r="B1711" s="144"/>
      <c r="C1711" s="144"/>
      <c r="D1711" s="144"/>
      <c r="E1711" s="144"/>
      <c r="F1711" s="144"/>
      <c r="G1711" s="56"/>
      <c r="H1711" s="56"/>
    </row>
    <row r="1712" spans="1:8" x14ac:dyDescent="0.3">
      <c r="A1712" s="122" t="s">
        <v>0</v>
      </c>
      <c r="B1712" s="66" t="s">
        <v>79</v>
      </c>
      <c r="C1712" s="66" t="s">
        <v>32</v>
      </c>
      <c r="D1712" s="66" t="s">
        <v>73</v>
      </c>
      <c r="E1712" s="66" t="s">
        <v>16</v>
      </c>
      <c r="F1712" s="67" t="s">
        <v>64</v>
      </c>
      <c r="G1712" s="56"/>
      <c r="H1712" s="56"/>
    </row>
    <row r="1713" spans="1:8" x14ac:dyDescent="0.3">
      <c r="A1713" s="30">
        <v>1</v>
      </c>
      <c r="B1713" s="46" t="s">
        <v>51</v>
      </c>
      <c r="C1713" s="43" t="s">
        <v>52</v>
      </c>
      <c r="D1713" s="102">
        <v>0.1</v>
      </c>
      <c r="E1713" s="45">
        <f>'VẬT LIỆU'!D7</f>
        <v>40000</v>
      </c>
      <c r="F1713" s="54">
        <f>E1713*D1713</f>
        <v>4000</v>
      </c>
      <c r="G1713" s="56"/>
      <c r="H1713" s="56"/>
    </row>
    <row r="1714" spans="1:8" x14ac:dyDescent="0.3">
      <c r="A1714" s="30">
        <v>2</v>
      </c>
      <c r="B1714" s="46" t="s">
        <v>39</v>
      </c>
      <c r="C1714" s="43" t="s">
        <v>5</v>
      </c>
      <c r="D1714" s="102">
        <v>0.15</v>
      </c>
      <c r="E1714" s="45">
        <f>'VẬT LIỆU'!D8</f>
        <v>90000</v>
      </c>
      <c r="F1714" s="54">
        <f t="shared" ref="F1714:F1730" si="102">E1714*D1714</f>
        <v>13500</v>
      </c>
      <c r="G1714" s="56"/>
      <c r="H1714" s="56"/>
    </row>
    <row r="1715" spans="1:8" x14ac:dyDescent="0.3">
      <c r="A1715" s="30">
        <v>3</v>
      </c>
      <c r="B1715" s="46" t="s">
        <v>53</v>
      </c>
      <c r="C1715" s="43" t="s">
        <v>6</v>
      </c>
      <c r="D1715" s="102">
        <v>0.05</v>
      </c>
      <c r="E1715" s="45">
        <f>'VẬT LIỆU'!D9</f>
        <v>800000</v>
      </c>
      <c r="F1715" s="54">
        <f t="shared" si="102"/>
        <v>40000</v>
      </c>
      <c r="G1715" s="56"/>
      <c r="H1715" s="56"/>
    </row>
    <row r="1716" spans="1:8" x14ac:dyDescent="0.3">
      <c r="A1716" s="30">
        <v>4</v>
      </c>
      <c r="B1716" s="46" t="s">
        <v>289</v>
      </c>
      <c r="C1716" s="43" t="s">
        <v>6</v>
      </c>
      <c r="D1716" s="102">
        <v>0.1</v>
      </c>
      <c r="E1716" s="45">
        <f>'VẬT LIỆU'!D61</f>
        <v>6000</v>
      </c>
      <c r="F1716" s="54">
        <f t="shared" si="102"/>
        <v>600</v>
      </c>
      <c r="G1716" s="56"/>
      <c r="H1716" s="56"/>
    </row>
    <row r="1717" spans="1:8" x14ac:dyDescent="0.3">
      <c r="A1717" s="30">
        <v>5</v>
      </c>
      <c r="B1717" s="46" t="s">
        <v>55</v>
      </c>
      <c r="C1717" s="43" t="s">
        <v>6</v>
      </c>
      <c r="D1717" s="102">
        <v>0.1</v>
      </c>
      <c r="E1717" s="45">
        <f>'VẬT LIỆU'!D11</f>
        <v>120000</v>
      </c>
      <c r="F1717" s="54">
        <f t="shared" si="102"/>
        <v>12000</v>
      </c>
      <c r="G1717" s="56"/>
      <c r="H1717" s="56"/>
    </row>
    <row r="1718" spans="1:8" x14ac:dyDescent="0.3">
      <c r="A1718" s="30">
        <v>6</v>
      </c>
      <c r="B1718" s="46" t="s">
        <v>304</v>
      </c>
      <c r="C1718" s="43" t="s">
        <v>30</v>
      </c>
      <c r="D1718" s="102">
        <v>1</v>
      </c>
      <c r="E1718" s="45">
        <f>'VẬT LIỆU'!D65</f>
        <v>60000</v>
      </c>
      <c r="F1718" s="54">
        <f t="shared" si="102"/>
        <v>60000</v>
      </c>
      <c r="G1718" s="56"/>
      <c r="H1718" s="56"/>
    </row>
    <row r="1719" spans="1:8" x14ac:dyDescent="0.3">
      <c r="A1719" s="30">
        <v>7</v>
      </c>
      <c r="B1719" s="46" t="s">
        <v>56</v>
      </c>
      <c r="C1719" s="43" t="s">
        <v>30</v>
      </c>
      <c r="D1719" s="102">
        <v>1</v>
      </c>
      <c r="E1719" s="45">
        <f>'VẬT LIỆU'!D12</f>
        <v>50000</v>
      </c>
      <c r="F1719" s="54">
        <f t="shared" si="102"/>
        <v>50000</v>
      </c>
      <c r="G1719" s="56"/>
      <c r="H1719" s="56"/>
    </row>
    <row r="1720" spans="1:8" x14ac:dyDescent="0.3">
      <c r="A1720" s="30">
        <v>8</v>
      </c>
      <c r="B1720" s="46" t="s">
        <v>291</v>
      </c>
      <c r="C1720" s="43" t="s">
        <v>30</v>
      </c>
      <c r="D1720" s="102">
        <v>1</v>
      </c>
      <c r="E1720" s="45">
        <f>'VẬT LIỆU'!D62</f>
        <v>39000</v>
      </c>
      <c r="F1720" s="54">
        <f t="shared" si="102"/>
        <v>39000</v>
      </c>
      <c r="G1720" s="56"/>
      <c r="H1720" s="56"/>
    </row>
    <row r="1721" spans="1:8" x14ac:dyDescent="0.3">
      <c r="A1721" s="30">
        <v>9</v>
      </c>
      <c r="B1721" s="46" t="s">
        <v>306</v>
      </c>
      <c r="C1721" s="43" t="s">
        <v>307</v>
      </c>
      <c r="D1721" s="102">
        <v>9</v>
      </c>
      <c r="E1721" s="45">
        <f>'VẬT LIỆU'!D67</f>
        <v>4500</v>
      </c>
      <c r="F1721" s="54">
        <f t="shared" si="102"/>
        <v>40500</v>
      </c>
      <c r="G1721" s="56"/>
      <c r="H1721" s="56"/>
    </row>
    <row r="1722" spans="1:8" x14ac:dyDescent="0.3">
      <c r="A1722" s="30">
        <v>10</v>
      </c>
      <c r="B1722" s="46" t="s">
        <v>287</v>
      </c>
      <c r="C1722" s="43" t="s">
        <v>30</v>
      </c>
      <c r="D1722" s="102">
        <v>3</v>
      </c>
      <c r="E1722" s="45">
        <f>'VẬT LIỆU'!D49</f>
        <v>2000</v>
      </c>
      <c r="F1722" s="54">
        <f t="shared" si="102"/>
        <v>6000</v>
      </c>
      <c r="G1722" s="56"/>
      <c r="H1722" s="56"/>
    </row>
    <row r="1723" spans="1:8" x14ac:dyDescent="0.3">
      <c r="A1723" s="30">
        <v>11</v>
      </c>
      <c r="B1723" s="46" t="s">
        <v>288</v>
      </c>
      <c r="C1723" s="43" t="s">
        <v>120</v>
      </c>
      <c r="D1723" s="102">
        <v>5</v>
      </c>
      <c r="E1723" s="45">
        <f>'VẬT LIỆU'!D60</f>
        <v>2800</v>
      </c>
      <c r="F1723" s="54">
        <f t="shared" si="102"/>
        <v>14000</v>
      </c>
      <c r="G1723" s="56"/>
      <c r="H1723" s="56"/>
    </row>
    <row r="1724" spans="1:8" x14ac:dyDescent="0.3">
      <c r="A1724" s="30">
        <v>12</v>
      </c>
      <c r="B1724" s="46" t="s">
        <v>292</v>
      </c>
      <c r="C1724" s="43" t="s">
        <v>6</v>
      </c>
      <c r="D1724" s="102">
        <v>0.4</v>
      </c>
      <c r="E1724" s="45">
        <f>'VẬT LIỆU'!D26</f>
        <v>32000</v>
      </c>
      <c r="F1724" s="54">
        <f t="shared" si="102"/>
        <v>12800</v>
      </c>
      <c r="G1724" s="56"/>
      <c r="H1724" s="56"/>
    </row>
    <row r="1725" spans="1:8" x14ac:dyDescent="0.3">
      <c r="A1725" s="30">
        <v>13</v>
      </c>
      <c r="B1725" s="46" t="s">
        <v>293</v>
      </c>
      <c r="C1725" s="43" t="s">
        <v>120</v>
      </c>
      <c r="D1725" s="102">
        <v>0.04</v>
      </c>
      <c r="E1725" s="45">
        <f>'VẬT LIỆU'!D74</f>
        <v>40000</v>
      </c>
      <c r="F1725" s="54">
        <f t="shared" si="102"/>
        <v>1600</v>
      </c>
      <c r="G1725" s="56"/>
      <c r="H1725" s="56"/>
    </row>
    <row r="1726" spans="1:8" x14ac:dyDescent="0.3">
      <c r="A1726" s="30">
        <v>14</v>
      </c>
      <c r="B1726" s="46" t="s">
        <v>310</v>
      </c>
      <c r="C1726" s="43" t="s">
        <v>237</v>
      </c>
      <c r="D1726" s="102">
        <v>3</v>
      </c>
      <c r="E1726" s="97">
        <f>'VẬT LIỆU'!D70</f>
        <v>30000</v>
      </c>
      <c r="F1726" s="54">
        <f t="shared" si="102"/>
        <v>90000</v>
      </c>
      <c r="G1726" s="56"/>
      <c r="H1726" s="56"/>
    </row>
    <row r="1727" spans="1:8" x14ac:dyDescent="0.3">
      <c r="A1727" s="30">
        <v>15</v>
      </c>
      <c r="B1727" s="46" t="s">
        <v>360</v>
      </c>
      <c r="C1727" s="43" t="s">
        <v>361</v>
      </c>
      <c r="D1727" s="102">
        <v>3</v>
      </c>
      <c r="E1727" s="45">
        <f>'VẬT LIỆU'!D75</f>
        <v>33000</v>
      </c>
      <c r="F1727" s="54">
        <f t="shared" si="102"/>
        <v>99000</v>
      </c>
      <c r="G1727" s="56"/>
      <c r="H1727" s="56"/>
    </row>
    <row r="1728" spans="1:8" x14ac:dyDescent="0.3">
      <c r="A1728" s="30">
        <v>16</v>
      </c>
      <c r="B1728" s="46" t="s">
        <v>309</v>
      </c>
      <c r="C1728" s="35" t="s">
        <v>5</v>
      </c>
      <c r="D1728" s="127">
        <v>0.4</v>
      </c>
      <c r="E1728" s="45">
        <f>'VẬT LIỆU'!D69</f>
        <v>15000</v>
      </c>
      <c r="F1728" s="54">
        <f t="shared" si="102"/>
        <v>6000</v>
      </c>
      <c r="G1728" s="56"/>
      <c r="H1728" s="56"/>
    </row>
    <row r="1729" spans="1:8" x14ac:dyDescent="0.3">
      <c r="A1729" s="30">
        <v>17</v>
      </c>
      <c r="B1729" s="46" t="s">
        <v>362</v>
      </c>
      <c r="C1729" s="35" t="s">
        <v>30</v>
      </c>
      <c r="D1729" s="127">
        <v>0.2</v>
      </c>
      <c r="E1729" s="45">
        <f>'VẬT LIỆU'!D73</f>
        <v>1300000</v>
      </c>
      <c r="F1729" s="54">
        <f t="shared" si="102"/>
        <v>260000</v>
      </c>
      <c r="G1729" s="56"/>
      <c r="H1729" s="56"/>
    </row>
    <row r="1730" spans="1:8" x14ac:dyDescent="0.3">
      <c r="A1730" s="30">
        <v>18</v>
      </c>
      <c r="B1730" s="46" t="s">
        <v>311</v>
      </c>
      <c r="C1730" s="43" t="s">
        <v>30</v>
      </c>
      <c r="D1730" s="102">
        <v>0.2</v>
      </c>
      <c r="E1730" s="45">
        <f>'VẬT LIỆU'!D71</f>
        <v>35000</v>
      </c>
      <c r="F1730" s="54">
        <f t="shared" si="102"/>
        <v>7000</v>
      </c>
      <c r="G1730" s="56"/>
      <c r="H1730" s="56"/>
    </row>
    <row r="1731" spans="1:8" x14ac:dyDescent="0.3">
      <c r="A1731" s="145" t="s">
        <v>80</v>
      </c>
      <c r="B1731" s="145"/>
      <c r="C1731" s="145"/>
      <c r="D1731" s="145"/>
      <c r="E1731" s="145"/>
      <c r="F1731" s="55">
        <f>SUM(F1713:F1730)</f>
        <v>756000</v>
      </c>
      <c r="G1731" s="56"/>
      <c r="H1731" s="56"/>
    </row>
    <row r="1732" spans="1:8" x14ac:dyDescent="0.3">
      <c r="A1732" s="146" t="s">
        <v>81</v>
      </c>
      <c r="B1732" s="146"/>
      <c r="C1732" s="146"/>
      <c r="D1732" s="146"/>
      <c r="E1732" s="146"/>
      <c r="F1732" s="146"/>
      <c r="G1732" s="146"/>
      <c r="H1732" s="47">
        <f>H1683*0.15</f>
        <v>1756406.50125</v>
      </c>
    </row>
    <row r="1733" spans="1:8" x14ac:dyDescent="0.3">
      <c r="A1733" s="146" t="s">
        <v>82</v>
      </c>
      <c r="B1733" s="146"/>
      <c r="C1733" s="146"/>
      <c r="D1733" s="146"/>
      <c r="E1733" s="146"/>
      <c r="F1733" s="146"/>
      <c r="G1733" s="146"/>
      <c r="H1733" s="47">
        <f>H1683+H1732</f>
        <v>13465783.176250001</v>
      </c>
    </row>
    <row r="1735" spans="1:8" ht="36.75" customHeight="1" x14ac:dyDescent="0.3">
      <c r="A1735" s="64">
        <v>13</v>
      </c>
      <c r="B1735" s="161" t="s">
        <v>325</v>
      </c>
      <c r="C1735" s="162"/>
      <c r="D1735" s="162"/>
      <c r="E1735" s="162"/>
      <c r="F1735" s="162"/>
      <c r="G1735" s="162"/>
      <c r="H1735" s="163"/>
    </row>
    <row r="1736" spans="1:8" x14ac:dyDescent="0.3">
      <c r="A1736" s="164" t="s">
        <v>327</v>
      </c>
      <c r="B1736" s="165"/>
      <c r="C1736" s="165"/>
      <c r="D1736" s="165"/>
      <c r="E1736" s="165"/>
      <c r="F1736" s="165"/>
      <c r="G1736" s="165"/>
      <c r="H1736" s="166"/>
    </row>
    <row r="1737" spans="1:8" x14ac:dyDescent="0.3">
      <c r="A1737" s="146" t="s">
        <v>60</v>
      </c>
      <c r="B1737" s="146"/>
      <c r="C1737" s="146"/>
      <c r="D1737" s="146"/>
      <c r="E1737" s="146"/>
      <c r="F1737" s="146"/>
      <c r="G1737" s="146"/>
      <c r="H1737" s="47">
        <f>H1753+G1768+F1790</f>
        <v>6292854.8708333336</v>
      </c>
    </row>
    <row r="1738" spans="1:8" x14ac:dyDescent="0.3">
      <c r="A1738" s="147" t="s">
        <v>61</v>
      </c>
      <c r="B1738" s="148"/>
      <c r="C1738" s="148"/>
      <c r="D1738" s="148"/>
      <c r="E1738" s="148"/>
      <c r="F1738" s="148"/>
      <c r="G1738" s="148"/>
      <c r="H1738" s="149"/>
    </row>
    <row r="1739" spans="1:8" x14ac:dyDescent="0.3">
      <c r="A1739" s="150" t="s">
        <v>62</v>
      </c>
      <c r="B1739" s="151"/>
      <c r="C1739" s="151"/>
      <c r="D1739" s="151"/>
      <c r="E1739" s="151"/>
      <c r="F1739" s="151"/>
      <c r="G1739" s="151"/>
      <c r="H1739" s="152"/>
    </row>
    <row r="1740" spans="1:8" x14ac:dyDescent="0.3">
      <c r="A1740" s="153" t="s">
        <v>0</v>
      </c>
      <c r="B1740" s="154" t="s">
        <v>88</v>
      </c>
      <c r="C1740" s="153" t="s">
        <v>63</v>
      </c>
      <c r="D1740" s="153"/>
      <c r="E1740" s="153"/>
      <c r="F1740" s="153"/>
      <c r="G1740" s="49"/>
      <c r="H1740" s="49"/>
    </row>
    <row r="1741" spans="1:8" ht="31.5" x14ac:dyDescent="0.3">
      <c r="A1741" s="153"/>
      <c r="B1741" s="153"/>
      <c r="C1741" s="123" t="s">
        <v>87</v>
      </c>
      <c r="D1741" s="122" t="s">
        <v>85</v>
      </c>
      <c r="E1741" s="122" t="s">
        <v>84</v>
      </c>
      <c r="F1741" s="123" t="s">
        <v>86</v>
      </c>
      <c r="G1741" s="57" t="s">
        <v>83</v>
      </c>
      <c r="H1741" s="49" t="s">
        <v>64</v>
      </c>
    </row>
    <row r="1742" spans="1:8" ht="47.25" x14ac:dyDescent="0.3">
      <c r="A1742" s="124">
        <v>1</v>
      </c>
      <c r="B1742" s="52" t="s">
        <v>90</v>
      </c>
      <c r="C1742" s="30">
        <v>3</v>
      </c>
      <c r="D1742" s="58" t="s">
        <v>275</v>
      </c>
      <c r="E1742" s="53" t="s">
        <v>268</v>
      </c>
      <c r="F1742" s="30">
        <v>0.5</v>
      </c>
      <c r="G1742" s="54">
        <f>'NHÂN CÔNG'!G5</f>
        <v>260091</v>
      </c>
      <c r="H1742" s="54">
        <f>C1742*F1742*G1742</f>
        <v>390136.5</v>
      </c>
    </row>
    <row r="1743" spans="1:8" ht="47.25" x14ac:dyDescent="0.3">
      <c r="A1743" s="124">
        <v>2</v>
      </c>
      <c r="B1743" s="52" t="s">
        <v>343</v>
      </c>
      <c r="C1743" s="30">
        <v>2</v>
      </c>
      <c r="D1743" s="58" t="s">
        <v>275</v>
      </c>
      <c r="E1743" s="53" t="s">
        <v>268</v>
      </c>
      <c r="F1743" s="30">
        <v>0.25</v>
      </c>
      <c r="G1743" s="54">
        <f>'NHÂN CÔNG'!G5</f>
        <v>260091</v>
      </c>
      <c r="H1743" s="54">
        <f t="shared" ref="H1743:H1751" si="103">C1743*F1743*G1743</f>
        <v>130045.5</v>
      </c>
    </row>
    <row r="1744" spans="1:8" ht="47.25" x14ac:dyDescent="0.3">
      <c r="A1744" s="124">
        <v>3</v>
      </c>
      <c r="B1744" s="53" t="s">
        <v>396</v>
      </c>
      <c r="C1744" s="30">
        <v>3</v>
      </c>
      <c r="D1744" s="58" t="s">
        <v>275</v>
      </c>
      <c r="E1744" s="53" t="s">
        <v>268</v>
      </c>
      <c r="F1744" s="30">
        <v>0.625</v>
      </c>
      <c r="G1744" s="54">
        <f>'NHÂN CÔNG'!G5</f>
        <v>260091</v>
      </c>
      <c r="H1744" s="54">
        <f t="shared" si="103"/>
        <v>487670.625</v>
      </c>
    </row>
    <row r="1745" spans="1:8" ht="47.25" x14ac:dyDescent="0.3">
      <c r="A1745" s="124">
        <v>4</v>
      </c>
      <c r="B1745" s="53" t="s">
        <v>397</v>
      </c>
      <c r="C1745" s="30">
        <v>3</v>
      </c>
      <c r="D1745" s="58" t="s">
        <v>275</v>
      </c>
      <c r="E1745" s="53" t="s">
        <v>268</v>
      </c>
      <c r="F1745" s="30">
        <v>0.625</v>
      </c>
      <c r="G1745" s="54">
        <f>'NHÂN CÔNG'!G5</f>
        <v>260091</v>
      </c>
      <c r="H1745" s="54">
        <f t="shared" si="103"/>
        <v>487670.625</v>
      </c>
    </row>
    <row r="1746" spans="1:8" ht="47.25" x14ac:dyDescent="0.3">
      <c r="A1746" s="124">
        <v>5</v>
      </c>
      <c r="B1746" s="53" t="s">
        <v>408</v>
      </c>
      <c r="C1746" s="30">
        <v>3</v>
      </c>
      <c r="D1746" s="58" t="s">
        <v>275</v>
      </c>
      <c r="E1746" s="53" t="s">
        <v>268</v>
      </c>
      <c r="F1746" s="30">
        <v>0.625</v>
      </c>
      <c r="G1746" s="54">
        <f>'NHÂN CÔNG'!G5</f>
        <v>260091</v>
      </c>
      <c r="H1746" s="54">
        <f t="shared" si="103"/>
        <v>487670.625</v>
      </c>
    </row>
    <row r="1747" spans="1:8" ht="47.25" x14ac:dyDescent="0.3">
      <c r="A1747" s="124">
        <v>6</v>
      </c>
      <c r="B1747" s="53" t="s">
        <v>409</v>
      </c>
      <c r="C1747" s="30">
        <v>3</v>
      </c>
      <c r="D1747" s="58" t="s">
        <v>275</v>
      </c>
      <c r="E1747" s="53" t="s">
        <v>268</v>
      </c>
      <c r="F1747" s="30">
        <v>0.625</v>
      </c>
      <c r="G1747" s="54">
        <f>'NHÂN CÔNG'!G5</f>
        <v>260091</v>
      </c>
      <c r="H1747" s="54">
        <f t="shared" si="103"/>
        <v>487670.625</v>
      </c>
    </row>
    <row r="1748" spans="1:8" ht="47.25" x14ac:dyDescent="0.3">
      <c r="A1748" s="124">
        <v>7</v>
      </c>
      <c r="B1748" s="53" t="s">
        <v>410</v>
      </c>
      <c r="C1748" s="30">
        <v>3</v>
      </c>
      <c r="D1748" s="58" t="s">
        <v>275</v>
      </c>
      <c r="E1748" s="53" t="s">
        <v>268</v>
      </c>
      <c r="F1748" s="30">
        <v>0.625</v>
      </c>
      <c r="G1748" s="54">
        <f>'NHÂN CÔNG'!G5</f>
        <v>260091</v>
      </c>
      <c r="H1748" s="54">
        <f t="shared" si="103"/>
        <v>487670.625</v>
      </c>
    </row>
    <row r="1749" spans="1:8" ht="47.25" x14ac:dyDescent="0.3">
      <c r="A1749" s="124">
        <v>8</v>
      </c>
      <c r="B1749" s="53" t="s">
        <v>411</v>
      </c>
      <c r="C1749" s="30">
        <v>2</v>
      </c>
      <c r="D1749" s="58" t="s">
        <v>275</v>
      </c>
      <c r="E1749" s="53" t="s">
        <v>268</v>
      </c>
      <c r="F1749" s="30">
        <v>0.75</v>
      </c>
      <c r="G1749" s="54">
        <f>'NHÂN CÔNG'!G5</f>
        <v>260091</v>
      </c>
      <c r="H1749" s="54">
        <f t="shared" si="103"/>
        <v>390136.5</v>
      </c>
    </row>
    <row r="1750" spans="1:8" ht="47.25" x14ac:dyDescent="0.3">
      <c r="A1750" s="124"/>
      <c r="B1750" s="53" t="s">
        <v>351</v>
      </c>
      <c r="C1750" s="30">
        <v>3</v>
      </c>
      <c r="D1750" s="58" t="s">
        <v>275</v>
      </c>
      <c r="E1750" s="53" t="s">
        <v>268</v>
      </c>
      <c r="F1750" s="30">
        <v>0.5</v>
      </c>
      <c r="G1750" s="54">
        <f>'NHÂN CÔNG'!G5</f>
        <v>260091</v>
      </c>
      <c r="H1750" s="54">
        <f t="shared" si="103"/>
        <v>390136.5</v>
      </c>
    </row>
    <row r="1751" spans="1:8" ht="47.25" x14ac:dyDescent="0.3">
      <c r="A1751" s="124">
        <v>9</v>
      </c>
      <c r="B1751" s="53" t="s">
        <v>402</v>
      </c>
      <c r="C1751" s="30">
        <v>2</v>
      </c>
      <c r="D1751" s="58" t="s">
        <v>275</v>
      </c>
      <c r="E1751" s="53" t="s">
        <v>268</v>
      </c>
      <c r="F1751" s="30">
        <v>0.5</v>
      </c>
      <c r="G1751" s="54">
        <f>'NHÂN CÔNG'!G5</f>
        <v>260091</v>
      </c>
      <c r="H1751" s="54">
        <f t="shared" si="103"/>
        <v>260091</v>
      </c>
    </row>
    <row r="1752" spans="1:8" x14ac:dyDescent="0.3">
      <c r="A1752" s="155" t="s">
        <v>68</v>
      </c>
      <c r="B1752" s="156"/>
      <c r="C1752" s="156"/>
      <c r="D1752" s="156"/>
      <c r="E1752" s="156"/>
      <c r="F1752" s="156"/>
      <c r="G1752" s="157"/>
      <c r="H1752" s="54">
        <f>SUM(H1742:H1751)*0.1</f>
        <v>399889.91250000003</v>
      </c>
    </row>
    <row r="1753" spans="1:8" x14ac:dyDescent="0.3">
      <c r="A1753" s="158" t="s">
        <v>69</v>
      </c>
      <c r="B1753" s="158"/>
      <c r="C1753" s="158"/>
      <c r="D1753" s="158"/>
      <c r="E1753" s="158"/>
      <c r="F1753" s="158"/>
      <c r="G1753" s="159"/>
      <c r="H1753" s="55">
        <f>SUM(H1742:H1752)</f>
        <v>4398789.0374999996</v>
      </c>
    </row>
    <row r="1754" spans="1:8" x14ac:dyDescent="0.3">
      <c r="A1754" s="144" t="s">
        <v>70</v>
      </c>
      <c r="B1754" s="144"/>
      <c r="C1754" s="144"/>
      <c r="D1754" s="144"/>
      <c r="E1754" s="144"/>
      <c r="F1754" s="144"/>
      <c r="G1754" s="144"/>
      <c r="H1754" s="160"/>
    </row>
    <row r="1755" spans="1:8" ht="47.25" x14ac:dyDescent="0.3">
      <c r="A1755" s="122" t="s">
        <v>0</v>
      </c>
      <c r="B1755" s="122" t="s">
        <v>71</v>
      </c>
      <c r="C1755" s="123" t="s">
        <v>72</v>
      </c>
      <c r="D1755" s="122" t="s">
        <v>32</v>
      </c>
      <c r="E1755" s="122" t="s">
        <v>73</v>
      </c>
      <c r="F1755" s="57" t="s">
        <v>20</v>
      </c>
      <c r="G1755" s="49" t="s">
        <v>64</v>
      </c>
      <c r="H1755" s="56"/>
    </row>
    <row r="1756" spans="1:8" ht="198" x14ac:dyDescent="0.3">
      <c r="A1756" s="30">
        <v>1</v>
      </c>
      <c r="B1756" s="98" t="s">
        <v>412</v>
      </c>
      <c r="C1756" s="115" t="s">
        <v>413</v>
      </c>
      <c r="D1756" s="30" t="s">
        <v>75</v>
      </c>
      <c r="E1756" s="30">
        <v>0.625</v>
      </c>
      <c r="F1756" s="54">
        <f>'THIẾT BỊ'!F76</f>
        <v>1000000</v>
      </c>
      <c r="G1756" s="54">
        <f>F1756*E1756</f>
        <v>625000</v>
      </c>
      <c r="H1756" s="56"/>
    </row>
    <row r="1757" spans="1:8" ht="110.25" x14ac:dyDescent="0.3">
      <c r="A1757" s="30">
        <v>2</v>
      </c>
      <c r="B1757" s="98" t="s">
        <v>414</v>
      </c>
      <c r="C1757" s="115" t="s">
        <v>415</v>
      </c>
      <c r="D1757" s="30" t="s">
        <v>75</v>
      </c>
      <c r="E1757" s="30">
        <v>0.625</v>
      </c>
      <c r="F1757" s="54">
        <f>'THIẾT BỊ'!F77</f>
        <v>1000000</v>
      </c>
      <c r="G1757" s="54">
        <f t="shared" ref="G1757:G1767" si="104">F1757*E1757</f>
        <v>625000</v>
      </c>
      <c r="H1757" s="56"/>
    </row>
    <row r="1758" spans="1:8" ht="47.25" x14ac:dyDescent="0.3">
      <c r="A1758" s="30">
        <v>3</v>
      </c>
      <c r="B1758" s="98" t="s">
        <v>416</v>
      </c>
      <c r="C1758" s="115" t="s">
        <v>417</v>
      </c>
      <c r="D1758" s="30" t="s">
        <v>75</v>
      </c>
      <c r="E1758" s="30">
        <v>0.625</v>
      </c>
      <c r="F1758" s="54">
        <f>'THIẾT BỊ'!F78</f>
        <v>77500</v>
      </c>
      <c r="G1758" s="54">
        <f t="shared" si="104"/>
        <v>48437.5</v>
      </c>
      <c r="H1758" s="56"/>
    </row>
    <row r="1759" spans="1:8" ht="31.5" x14ac:dyDescent="0.3">
      <c r="A1759" s="30">
        <v>4</v>
      </c>
      <c r="B1759" s="29" t="s">
        <v>46</v>
      </c>
      <c r="C1759" s="53" t="s">
        <v>74</v>
      </c>
      <c r="D1759" s="30" t="s">
        <v>75</v>
      </c>
      <c r="E1759" s="30">
        <v>1</v>
      </c>
      <c r="F1759" s="54">
        <f>'THIẾT BỊ'!F7</f>
        <v>4750</v>
      </c>
      <c r="G1759" s="54">
        <f t="shared" si="104"/>
        <v>4750</v>
      </c>
      <c r="H1759" s="56"/>
    </row>
    <row r="1760" spans="1:8" ht="31.5" x14ac:dyDescent="0.3">
      <c r="A1760" s="30">
        <v>5</v>
      </c>
      <c r="B1760" s="29" t="s">
        <v>3</v>
      </c>
      <c r="C1760" s="53" t="s">
        <v>74</v>
      </c>
      <c r="D1760" s="30" t="s">
        <v>75</v>
      </c>
      <c r="E1760" s="30">
        <v>1</v>
      </c>
      <c r="F1760" s="54">
        <f>'THIẾT BỊ'!F8</f>
        <v>12000</v>
      </c>
      <c r="G1760" s="54">
        <f t="shared" si="104"/>
        <v>12000</v>
      </c>
      <c r="H1760" s="56"/>
    </row>
    <row r="1761" spans="1:8" ht="47.25" x14ac:dyDescent="0.3">
      <c r="A1761" s="30">
        <v>6</v>
      </c>
      <c r="B1761" s="29" t="s">
        <v>47</v>
      </c>
      <c r="C1761" s="53" t="s">
        <v>76</v>
      </c>
      <c r="D1761" s="30" t="s">
        <v>75</v>
      </c>
      <c r="E1761" s="30">
        <v>0.125</v>
      </c>
      <c r="F1761" s="54">
        <f>'THIẾT BỊ'!F9</f>
        <v>8000</v>
      </c>
      <c r="G1761" s="54">
        <f t="shared" si="104"/>
        <v>1000</v>
      </c>
      <c r="H1761" s="56"/>
    </row>
    <row r="1762" spans="1:8" ht="31.5" x14ac:dyDescent="0.3">
      <c r="A1762" s="30">
        <v>7</v>
      </c>
      <c r="B1762" s="29" t="s">
        <v>48</v>
      </c>
      <c r="C1762" s="53" t="s">
        <v>74</v>
      </c>
      <c r="D1762" s="30" t="s">
        <v>38</v>
      </c>
      <c r="E1762" s="30">
        <v>0.125</v>
      </c>
      <c r="F1762" s="54">
        <f>'THIẾT BỊ'!F10</f>
        <v>72000</v>
      </c>
      <c r="G1762" s="54">
        <f t="shared" si="104"/>
        <v>9000</v>
      </c>
      <c r="H1762" s="56"/>
    </row>
    <row r="1763" spans="1:8" ht="31.5" x14ac:dyDescent="0.3">
      <c r="A1763" s="30">
        <v>8</v>
      </c>
      <c r="B1763" s="29" t="s">
        <v>278</v>
      </c>
      <c r="C1763" s="53" t="s">
        <v>74</v>
      </c>
      <c r="D1763" s="30" t="s">
        <v>38</v>
      </c>
      <c r="E1763" s="30">
        <v>0.625</v>
      </c>
      <c r="F1763" s="54">
        <f>'THIẾT BỊ'!F52</f>
        <v>666.66666666666663</v>
      </c>
      <c r="G1763" s="54">
        <f t="shared" si="104"/>
        <v>416.66666666666663</v>
      </c>
      <c r="H1763" s="56"/>
    </row>
    <row r="1764" spans="1:8" ht="31.5" x14ac:dyDescent="0.3">
      <c r="A1764" s="30">
        <v>9</v>
      </c>
      <c r="B1764" s="29" t="s">
        <v>279</v>
      </c>
      <c r="C1764" s="53" t="s">
        <v>74</v>
      </c>
      <c r="D1764" s="30" t="s">
        <v>38</v>
      </c>
      <c r="E1764" s="30">
        <v>0.625</v>
      </c>
      <c r="F1764" s="54">
        <f>'THIẾT BỊ'!F53</f>
        <v>666.66666666666663</v>
      </c>
      <c r="G1764" s="54">
        <f t="shared" si="104"/>
        <v>416.66666666666663</v>
      </c>
      <c r="H1764" s="56"/>
    </row>
    <row r="1765" spans="1:8" ht="31.5" x14ac:dyDescent="0.3">
      <c r="A1765" s="30">
        <v>10</v>
      </c>
      <c r="B1765" s="29" t="s">
        <v>280</v>
      </c>
      <c r="C1765" s="53" t="s">
        <v>74</v>
      </c>
      <c r="D1765" s="30" t="s">
        <v>38</v>
      </c>
      <c r="E1765" s="30">
        <v>0.625</v>
      </c>
      <c r="F1765" s="54">
        <f>'THIẾT BỊ'!F54</f>
        <v>800</v>
      </c>
      <c r="G1765" s="54">
        <f t="shared" si="104"/>
        <v>500</v>
      </c>
      <c r="H1765" s="56"/>
    </row>
    <row r="1766" spans="1:8" ht="31.5" x14ac:dyDescent="0.3">
      <c r="A1766" s="30">
        <v>11</v>
      </c>
      <c r="B1766" s="29" t="s">
        <v>418</v>
      </c>
      <c r="C1766" s="53" t="s">
        <v>74</v>
      </c>
      <c r="D1766" s="30" t="s">
        <v>38</v>
      </c>
      <c r="E1766" s="30">
        <v>0.625</v>
      </c>
      <c r="F1766" s="54">
        <f>'THIẾT BỊ'!F79</f>
        <v>1200</v>
      </c>
      <c r="G1766" s="54">
        <f t="shared" si="104"/>
        <v>750</v>
      </c>
      <c r="H1766" s="56"/>
    </row>
    <row r="1767" spans="1:8" ht="32.25" x14ac:dyDescent="0.3">
      <c r="A1767" s="30">
        <v>12</v>
      </c>
      <c r="B1767" s="125" t="s">
        <v>419</v>
      </c>
      <c r="C1767" s="58" t="s">
        <v>74</v>
      </c>
      <c r="D1767" s="30" t="s">
        <v>38</v>
      </c>
      <c r="E1767" s="30">
        <v>0.625</v>
      </c>
      <c r="F1767" s="54">
        <f>'THIẾT BỊ'!F80</f>
        <v>25000</v>
      </c>
      <c r="G1767" s="54">
        <f t="shared" si="104"/>
        <v>15625</v>
      </c>
      <c r="H1767" s="56"/>
    </row>
    <row r="1768" spans="1:8" x14ac:dyDescent="0.3">
      <c r="A1768" s="141" t="s">
        <v>77</v>
      </c>
      <c r="B1768" s="142"/>
      <c r="C1768" s="142"/>
      <c r="D1768" s="142"/>
      <c r="E1768" s="142"/>
      <c r="F1768" s="143"/>
      <c r="G1768" s="55">
        <f>SUM(G1756:G1767)</f>
        <v>1342895.8333333335</v>
      </c>
      <c r="H1768" s="56"/>
    </row>
    <row r="1769" spans="1:8" x14ac:dyDescent="0.3">
      <c r="A1769" s="144" t="s">
        <v>78</v>
      </c>
      <c r="B1769" s="144"/>
      <c r="C1769" s="144"/>
      <c r="D1769" s="144"/>
      <c r="E1769" s="144"/>
      <c r="F1769" s="144"/>
      <c r="G1769" s="56"/>
      <c r="H1769" s="56"/>
    </row>
    <row r="1770" spans="1:8" x14ac:dyDescent="0.3">
      <c r="A1770" s="122" t="s">
        <v>0</v>
      </c>
      <c r="B1770" s="66" t="s">
        <v>79</v>
      </c>
      <c r="C1770" s="66" t="s">
        <v>32</v>
      </c>
      <c r="D1770" s="66" t="s">
        <v>73</v>
      </c>
      <c r="E1770" s="66" t="s">
        <v>16</v>
      </c>
      <c r="F1770" s="67" t="s">
        <v>64</v>
      </c>
      <c r="G1770" s="56"/>
      <c r="H1770" s="56"/>
    </row>
    <row r="1771" spans="1:8" x14ac:dyDescent="0.3">
      <c r="A1771" s="30">
        <v>1</v>
      </c>
      <c r="B1771" s="44" t="s">
        <v>51</v>
      </c>
      <c r="C1771" s="43" t="s">
        <v>52</v>
      </c>
      <c r="D1771" s="102">
        <v>0.1</v>
      </c>
      <c r="E1771" s="45">
        <f>'VẬT LIỆU'!D7</f>
        <v>40000</v>
      </c>
      <c r="F1771" s="54">
        <f>E1771*D1771</f>
        <v>4000</v>
      </c>
      <c r="G1771" s="56"/>
      <c r="H1771" s="56"/>
    </row>
    <row r="1772" spans="1:8" x14ac:dyDescent="0.3">
      <c r="A1772" s="30">
        <v>2</v>
      </c>
      <c r="B1772" s="44" t="s">
        <v>39</v>
      </c>
      <c r="C1772" s="43" t="s">
        <v>5</v>
      </c>
      <c r="D1772" s="102">
        <v>0.15</v>
      </c>
      <c r="E1772" s="45">
        <f>'VẬT LIỆU'!D8</f>
        <v>90000</v>
      </c>
      <c r="F1772" s="54">
        <f t="shared" ref="F1772:F1789" si="105">E1772*D1772</f>
        <v>13500</v>
      </c>
      <c r="G1772" s="56"/>
      <c r="H1772" s="56"/>
    </row>
    <row r="1773" spans="1:8" x14ac:dyDescent="0.3">
      <c r="A1773" s="30">
        <v>3</v>
      </c>
      <c r="B1773" s="44" t="s">
        <v>53</v>
      </c>
      <c r="C1773" s="43" t="s">
        <v>6</v>
      </c>
      <c r="D1773" s="102">
        <v>0.05</v>
      </c>
      <c r="E1773" s="45">
        <f>'VẬT LIỆU'!D9</f>
        <v>800000</v>
      </c>
      <c r="F1773" s="54">
        <f t="shared" si="105"/>
        <v>40000</v>
      </c>
      <c r="G1773" s="56"/>
      <c r="H1773" s="56"/>
    </row>
    <row r="1774" spans="1:8" x14ac:dyDescent="0.3">
      <c r="A1774" s="30">
        <v>4</v>
      </c>
      <c r="B1774" s="44" t="s">
        <v>289</v>
      </c>
      <c r="C1774" s="43" t="s">
        <v>6</v>
      </c>
      <c r="D1774" s="102">
        <v>0.1</v>
      </c>
      <c r="E1774" s="45">
        <f>'VẬT LIỆU'!D61</f>
        <v>6000</v>
      </c>
      <c r="F1774" s="54">
        <f t="shared" si="105"/>
        <v>600</v>
      </c>
      <c r="G1774" s="56"/>
      <c r="H1774" s="56"/>
    </row>
    <row r="1775" spans="1:8" x14ac:dyDescent="0.3">
      <c r="A1775" s="30">
        <v>5</v>
      </c>
      <c r="B1775" s="44" t="s">
        <v>55</v>
      </c>
      <c r="C1775" s="43" t="s">
        <v>6</v>
      </c>
      <c r="D1775" s="102">
        <v>0.1</v>
      </c>
      <c r="E1775" s="45">
        <f>'VẬT LIỆU'!D11</f>
        <v>120000</v>
      </c>
      <c r="F1775" s="54">
        <f t="shared" si="105"/>
        <v>12000</v>
      </c>
      <c r="G1775" s="56"/>
      <c r="H1775" s="56"/>
    </row>
    <row r="1776" spans="1:8" x14ac:dyDescent="0.3">
      <c r="A1776" s="30">
        <v>6</v>
      </c>
      <c r="B1776" s="44" t="s">
        <v>304</v>
      </c>
      <c r="C1776" s="43" t="s">
        <v>30</v>
      </c>
      <c r="D1776" s="102">
        <v>1</v>
      </c>
      <c r="E1776" s="45">
        <f>'VẬT LIỆU'!D65</f>
        <v>60000</v>
      </c>
      <c r="F1776" s="54">
        <f t="shared" si="105"/>
        <v>60000</v>
      </c>
      <c r="G1776" s="56"/>
      <c r="H1776" s="56"/>
    </row>
    <row r="1777" spans="1:8" x14ac:dyDescent="0.3">
      <c r="A1777" s="30">
        <v>7</v>
      </c>
      <c r="B1777" s="44" t="s">
        <v>56</v>
      </c>
      <c r="C1777" s="43" t="s">
        <v>30</v>
      </c>
      <c r="D1777" s="102">
        <v>1</v>
      </c>
      <c r="E1777" s="45">
        <f>'VẬT LIỆU'!D12</f>
        <v>50000</v>
      </c>
      <c r="F1777" s="54">
        <f t="shared" si="105"/>
        <v>50000</v>
      </c>
      <c r="G1777" s="56"/>
      <c r="H1777" s="56"/>
    </row>
    <row r="1778" spans="1:8" x14ac:dyDescent="0.3">
      <c r="A1778" s="30">
        <v>8</v>
      </c>
      <c r="B1778" s="44" t="s">
        <v>291</v>
      </c>
      <c r="C1778" s="43" t="s">
        <v>30</v>
      </c>
      <c r="D1778" s="102">
        <v>1</v>
      </c>
      <c r="E1778" s="45">
        <f>'VẬT LIỆU'!D62</f>
        <v>39000</v>
      </c>
      <c r="F1778" s="54">
        <f t="shared" si="105"/>
        <v>39000</v>
      </c>
      <c r="G1778" s="56"/>
      <c r="H1778" s="56"/>
    </row>
    <row r="1779" spans="1:8" x14ac:dyDescent="0.3">
      <c r="A1779" s="30">
        <v>9</v>
      </c>
      <c r="B1779" s="44" t="s">
        <v>306</v>
      </c>
      <c r="C1779" s="43" t="s">
        <v>307</v>
      </c>
      <c r="D1779" s="102">
        <v>9</v>
      </c>
      <c r="E1779" s="45">
        <f>'VẬT LIỆU'!D67</f>
        <v>4500</v>
      </c>
      <c r="F1779" s="54">
        <f t="shared" si="105"/>
        <v>40500</v>
      </c>
      <c r="G1779" s="56"/>
      <c r="H1779" s="56"/>
    </row>
    <row r="1780" spans="1:8" x14ac:dyDescent="0.3">
      <c r="A1780" s="30">
        <v>10</v>
      </c>
      <c r="B1780" s="44" t="s">
        <v>287</v>
      </c>
      <c r="C1780" s="43" t="s">
        <v>30</v>
      </c>
      <c r="D1780" s="102">
        <v>3</v>
      </c>
      <c r="E1780" s="45">
        <f>'VẬT LIỆU'!D49</f>
        <v>2000</v>
      </c>
      <c r="F1780" s="54">
        <f t="shared" si="105"/>
        <v>6000</v>
      </c>
      <c r="G1780" s="56"/>
      <c r="H1780" s="56"/>
    </row>
    <row r="1781" spans="1:8" x14ac:dyDescent="0.3">
      <c r="A1781" s="30">
        <v>11</v>
      </c>
      <c r="B1781" s="44" t="s">
        <v>288</v>
      </c>
      <c r="C1781" s="43" t="s">
        <v>120</v>
      </c>
      <c r="D1781" s="102">
        <v>3</v>
      </c>
      <c r="E1781" s="45">
        <f>'VẬT LIỆU'!D60</f>
        <v>2800</v>
      </c>
      <c r="F1781" s="54">
        <f t="shared" si="105"/>
        <v>8400</v>
      </c>
      <c r="G1781" s="56"/>
      <c r="H1781" s="56"/>
    </row>
    <row r="1782" spans="1:8" x14ac:dyDescent="0.3">
      <c r="A1782" s="30">
        <v>12</v>
      </c>
      <c r="B1782" s="44" t="s">
        <v>292</v>
      </c>
      <c r="C1782" s="43" t="s">
        <v>6</v>
      </c>
      <c r="D1782" s="102">
        <v>0.3</v>
      </c>
      <c r="E1782" s="45">
        <f>'VẬT LIỆU'!D26</f>
        <v>32000</v>
      </c>
      <c r="F1782" s="54">
        <f t="shared" si="105"/>
        <v>9600</v>
      </c>
      <c r="G1782" s="56"/>
      <c r="H1782" s="56"/>
    </row>
    <row r="1783" spans="1:8" x14ac:dyDescent="0.3">
      <c r="A1783" s="30">
        <v>13</v>
      </c>
      <c r="B1783" s="44" t="s">
        <v>293</v>
      </c>
      <c r="C1783" s="43" t="s">
        <v>120</v>
      </c>
      <c r="D1783" s="102">
        <v>0.04</v>
      </c>
      <c r="E1783" s="45">
        <f>'VẬT LIỆU'!D63</f>
        <v>30000</v>
      </c>
      <c r="F1783" s="54">
        <f t="shared" si="105"/>
        <v>1200</v>
      </c>
      <c r="G1783" s="56"/>
      <c r="H1783" s="56"/>
    </row>
    <row r="1784" spans="1:8" x14ac:dyDescent="0.3">
      <c r="A1784" s="30">
        <v>14</v>
      </c>
      <c r="B1784" s="44" t="s">
        <v>310</v>
      </c>
      <c r="C1784" s="43" t="s">
        <v>237</v>
      </c>
      <c r="D1784" s="102">
        <v>3</v>
      </c>
      <c r="E1784" s="97">
        <f>'VẬT LIỆU'!D70</f>
        <v>30000</v>
      </c>
      <c r="F1784" s="54">
        <f t="shared" si="105"/>
        <v>90000</v>
      </c>
      <c r="G1784" s="56"/>
      <c r="H1784" s="56"/>
    </row>
    <row r="1785" spans="1:8" x14ac:dyDescent="0.3">
      <c r="A1785" s="30">
        <v>15</v>
      </c>
      <c r="B1785" s="44" t="s">
        <v>360</v>
      </c>
      <c r="C1785" s="43" t="s">
        <v>361</v>
      </c>
      <c r="D1785" s="102">
        <v>1</v>
      </c>
      <c r="E1785" s="45">
        <f>'VẬT LIỆU'!D75</f>
        <v>33000</v>
      </c>
      <c r="F1785" s="54">
        <f t="shared" si="105"/>
        <v>33000</v>
      </c>
      <c r="G1785" s="56"/>
      <c r="H1785" s="56"/>
    </row>
    <row r="1786" spans="1:8" x14ac:dyDescent="0.3">
      <c r="A1786" s="30">
        <v>16</v>
      </c>
      <c r="B1786" s="44" t="s">
        <v>309</v>
      </c>
      <c r="C1786" s="35" t="s">
        <v>5</v>
      </c>
      <c r="D1786" s="127">
        <v>0.4</v>
      </c>
      <c r="E1786" s="45">
        <f>'VẬT LIỆU'!D69</f>
        <v>15000</v>
      </c>
      <c r="F1786" s="54">
        <f t="shared" si="105"/>
        <v>6000</v>
      </c>
      <c r="G1786" s="56"/>
      <c r="H1786" s="56"/>
    </row>
    <row r="1787" spans="1:8" x14ac:dyDescent="0.3">
      <c r="A1787" s="30">
        <v>17</v>
      </c>
      <c r="B1787" s="44" t="s">
        <v>362</v>
      </c>
      <c r="C1787" s="35" t="s">
        <v>30</v>
      </c>
      <c r="D1787" s="127">
        <v>0.1</v>
      </c>
      <c r="E1787" s="45">
        <f>'VẬT LIỆU'!D73</f>
        <v>1300000</v>
      </c>
      <c r="F1787" s="54">
        <f t="shared" si="105"/>
        <v>130000</v>
      </c>
      <c r="G1787" s="56"/>
      <c r="H1787" s="56"/>
    </row>
    <row r="1788" spans="1:8" x14ac:dyDescent="0.3">
      <c r="A1788" s="30">
        <v>18</v>
      </c>
      <c r="B1788" s="44" t="s">
        <v>311</v>
      </c>
      <c r="C1788" s="35" t="s">
        <v>30</v>
      </c>
      <c r="D1788" s="127">
        <v>0.2</v>
      </c>
      <c r="E1788" s="45">
        <f>'VẬT LIỆU'!D71</f>
        <v>35000</v>
      </c>
      <c r="F1788" s="54">
        <f t="shared" si="105"/>
        <v>7000</v>
      </c>
      <c r="G1788" s="56"/>
      <c r="H1788" s="56"/>
    </row>
    <row r="1789" spans="1:8" x14ac:dyDescent="0.3">
      <c r="A1789" s="30">
        <v>19</v>
      </c>
      <c r="B1789" s="44" t="s">
        <v>363</v>
      </c>
      <c r="C1789" s="43" t="s">
        <v>30</v>
      </c>
      <c r="D1789" s="102">
        <v>0.01</v>
      </c>
      <c r="E1789" s="45">
        <f>'VẬT LIỆU'!D76</f>
        <v>37000</v>
      </c>
      <c r="F1789" s="54">
        <f t="shared" si="105"/>
        <v>370</v>
      </c>
      <c r="G1789" s="56"/>
      <c r="H1789" s="56"/>
    </row>
    <row r="1790" spans="1:8" x14ac:dyDescent="0.3">
      <c r="A1790" s="145" t="s">
        <v>80</v>
      </c>
      <c r="B1790" s="145"/>
      <c r="C1790" s="145"/>
      <c r="D1790" s="145"/>
      <c r="E1790" s="145"/>
      <c r="F1790" s="55">
        <f>SUM(F1771:F1789)</f>
        <v>551170</v>
      </c>
      <c r="G1790" s="56"/>
      <c r="H1790" s="56"/>
    </row>
    <row r="1791" spans="1:8" x14ac:dyDescent="0.3">
      <c r="A1791" s="146" t="s">
        <v>81</v>
      </c>
      <c r="B1791" s="146"/>
      <c r="C1791" s="146"/>
      <c r="D1791" s="146"/>
      <c r="E1791" s="146"/>
      <c r="F1791" s="146"/>
      <c r="G1791" s="146"/>
      <c r="H1791" s="47">
        <f>H1737*0.15</f>
        <v>943928.23062499997</v>
      </c>
    </row>
    <row r="1792" spans="1:8" x14ac:dyDescent="0.3">
      <c r="A1792" s="146" t="s">
        <v>82</v>
      </c>
      <c r="B1792" s="146"/>
      <c r="C1792" s="146"/>
      <c r="D1792" s="146"/>
      <c r="E1792" s="146"/>
      <c r="F1792" s="146"/>
      <c r="G1792" s="146"/>
      <c r="H1792" s="47">
        <f>H1737+H1791</f>
        <v>7236783.1014583334</v>
      </c>
    </row>
  </sheetData>
  <mergeCells count="653">
    <mergeCell ref="A1641:G1641"/>
    <mergeCell ref="A1642:G1642"/>
    <mergeCell ref="A1643:H1643"/>
    <mergeCell ref="A1655:F1655"/>
    <mergeCell ref="A1656:F1656"/>
    <mergeCell ref="A1677:E1677"/>
    <mergeCell ref="A1678:G1678"/>
    <mergeCell ref="A1679:G1679"/>
    <mergeCell ref="A1620:E1620"/>
    <mergeCell ref="A1621:G1621"/>
    <mergeCell ref="A1622:G1622"/>
    <mergeCell ref="B1624:H1624"/>
    <mergeCell ref="A1625:H1625"/>
    <mergeCell ref="A1626:G1626"/>
    <mergeCell ref="A1627:H1627"/>
    <mergeCell ref="A1628:H1628"/>
    <mergeCell ref="A1629:A1630"/>
    <mergeCell ref="B1629:B1630"/>
    <mergeCell ref="C1629:F1629"/>
    <mergeCell ref="A1571:H1571"/>
    <mergeCell ref="A1572:A1573"/>
    <mergeCell ref="B1572:B1573"/>
    <mergeCell ref="C1572:F1572"/>
    <mergeCell ref="A1583:G1583"/>
    <mergeCell ref="A1584:G1584"/>
    <mergeCell ref="A1585:H1585"/>
    <mergeCell ref="A1599:F1599"/>
    <mergeCell ref="A1600:F1600"/>
    <mergeCell ref="A1542:F1542"/>
    <mergeCell ref="A1543:F1543"/>
    <mergeCell ref="A1563:E1563"/>
    <mergeCell ref="A1564:G1564"/>
    <mergeCell ref="A1565:G1565"/>
    <mergeCell ref="B1567:H1567"/>
    <mergeCell ref="A1568:H1568"/>
    <mergeCell ref="A1569:G1569"/>
    <mergeCell ref="A1570:H1570"/>
    <mergeCell ref="A1516:G1516"/>
    <mergeCell ref="A1517:H1517"/>
    <mergeCell ref="A1518:H1518"/>
    <mergeCell ref="A1519:A1520"/>
    <mergeCell ref="B1519:B1520"/>
    <mergeCell ref="C1519:F1519"/>
    <mergeCell ref="A1530:G1530"/>
    <mergeCell ref="A1531:G1531"/>
    <mergeCell ref="A1532:H1532"/>
    <mergeCell ref="A1474:G1474"/>
    <mergeCell ref="A1475:H1475"/>
    <mergeCell ref="A1488:F1488"/>
    <mergeCell ref="A1489:F1489"/>
    <mergeCell ref="A1510:E1510"/>
    <mergeCell ref="A1511:G1511"/>
    <mergeCell ref="A1512:G1512"/>
    <mergeCell ref="B1514:H1514"/>
    <mergeCell ref="A1515:H1515"/>
    <mergeCell ref="B1456:H1456"/>
    <mergeCell ref="A1457:H1457"/>
    <mergeCell ref="A1458:G1458"/>
    <mergeCell ref="A1459:H1459"/>
    <mergeCell ref="A1460:H1460"/>
    <mergeCell ref="A1461:A1462"/>
    <mergeCell ref="B1461:B1462"/>
    <mergeCell ref="C1461:F1461"/>
    <mergeCell ref="A1473:G1473"/>
    <mergeCell ref="B927:C927"/>
    <mergeCell ref="A928:E928"/>
    <mergeCell ref="A929:G929"/>
    <mergeCell ref="A930:G930"/>
    <mergeCell ref="A903:A904"/>
    <mergeCell ref="B903:B904"/>
    <mergeCell ref="A905:A906"/>
    <mergeCell ref="B905:B906"/>
    <mergeCell ref="A907:G907"/>
    <mergeCell ref="A908:G908"/>
    <mergeCell ref="A909:H909"/>
    <mergeCell ref="A918:F918"/>
    <mergeCell ref="A919:F919"/>
    <mergeCell ref="B894:H894"/>
    <mergeCell ref="A895:H895"/>
    <mergeCell ref="A896:G896"/>
    <mergeCell ref="A897:H897"/>
    <mergeCell ref="A898:H898"/>
    <mergeCell ref="A899:A900"/>
    <mergeCell ref="B899:B900"/>
    <mergeCell ref="C899:F899"/>
    <mergeCell ref="A901:A902"/>
    <mergeCell ref="B901:B902"/>
    <mergeCell ref="A869:G869"/>
    <mergeCell ref="A870:G870"/>
    <mergeCell ref="A871:H871"/>
    <mergeCell ref="A880:F880"/>
    <mergeCell ref="A881:F881"/>
    <mergeCell ref="B889:C889"/>
    <mergeCell ref="A890:E890"/>
    <mergeCell ref="A891:G891"/>
    <mergeCell ref="A892:G892"/>
    <mergeCell ref="A861:A862"/>
    <mergeCell ref="B861:B862"/>
    <mergeCell ref="C861:F861"/>
    <mergeCell ref="A863:A864"/>
    <mergeCell ref="B863:B864"/>
    <mergeCell ref="A865:A866"/>
    <mergeCell ref="B865:B866"/>
    <mergeCell ref="A867:A868"/>
    <mergeCell ref="B867:B868"/>
    <mergeCell ref="B851:C851"/>
    <mergeCell ref="A852:E852"/>
    <mergeCell ref="A853:G853"/>
    <mergeCell ref="A854:G854"/>
    <mergeCell ref="B856:H856"/>
    <mergeCell ref="A857:H857"/>
    <mergeCell ref="A858:G858"/>
    <mergeCell ref="A859:H859"/>
    <mergeCell ref="A860:H860"/>
    <mergeCell ref="A827:A828"/>
    <mergeCell ref="B827:B828"/>
    <mergeCell ref="A829:A830"/>
    <mergeCell ref="B829:B830"/>
    <mergeCell ref="A831:G831"/>
    <mergeCell ref="A832:G832"/>
    <mergeCell ref="A833:H833"/>
    <mergeCell ref="A842:F842"/>
    <mergeCell ref="A843:F843"/>
    <mergeCell ref="B818:H818"/>
    <mergeCell ref="A819:H819"/>
    <mergeCell ref="A820:G820"/>
    <mergeCell ref="A821:H821"/>
    <mergeCell ref="A822:H822"/>
    <mergeCell ref="A823:A824"/>
    <mergeCell ref="B823:B824"/>
    <mergeCell ref="C823:F823"/>
    <mergeCell ref="A825:A826"/>
    <mergeCell ref="B825:B826"/>
    <mergeCell ref="A795:H795"/>
    <mergeCell ref="A804:F804"/>
    <mergeCell ref="A805:F805"/>
    <mergeCell ref="B813:C813"/>
    <mergeCell ref="A814:E814"/>
    <mergeCell ref="A815:G815"/>
    <mergeCell ref="A816:G816"/>
    <mergeCell ref="B787:B788"/>
    <mergeCell ref="B789:B790"/>
    <mergeCell ref="B791:B792"/>
    <mergeCell ref="A787:A788"/>
    <mergeCell ref="A789:A790"/>
    <mergeCell ref="A791:A792"/>
    <mergeCell ref="A781:H781"/>
    <mergeCell ref="A782:G782"/>
    <mergeCell ref="A783:H783"/>
    <mergeCell ref="A784:H784"/>
    <mergeCell ref="A785:A786"/>
    <mergeCell ref="B785:B786"/>
    <mergeCell ref="C785:F785"/>
    <mergeCell ref="A793:G793"/>
    <mergeCell ref="A794:G794"/>
    <mergeCell ref="A755:G755"/>
    <mergeCell ref="A756:H756"/>
    <mergeCell ref="A766:F766"/>
    <mergeCell ref="A767:F767"/>
    <mergeCell ref="B775:C775"/>
    <mergeCell ref="A776:E776"/>
    <mergeCell ref="A777:G777"/>
    <mergeCell ref="A778:G778"/>
    <mergeCell ref="B780:H780"/>
    <mergeCell ref="B744:H744"/>
    <mergeCell ref="A745:H745"/>
    <mergeCell ref="A746:G746"/>
    <mergeCell ref="A747:H747"/>
    <mergeCell ref="A748:H748"/>
    <mergeCell ref="A749:A750"/>
    <mergeCell ref="B749:B750"/>
    <mergeCell ref="C749:F749"/>
    <mergeCell ref="A754:G754"/>
    <mergeCell ref="A696:G696"/>
    <mergeCell ref="A697:H697"/>
    <mergeCell ref="A705:F705"/>
    <mergeCell ref="A706:F706"/>
    <mergeCell ref="A740:E740"/>
    <mergeCell ref="A741:G741"/>
    <mergeCell ref="A742:G742"/>
    <mergeCell ref="B691:B692"/>
    <mergeCell ref="B693:B694"/>
    <mergeCell ref="A691:A692"/>
    <mergeCell ref="A693:A694"/>
    <mergeCell ref="B684:H684"/>
    <mergeCell ref="A685:H685"/>
    <mergeCell ref="A686:G686"/>
    <mergeCell ref="A687:H687"/>
    <mergeCell ref="A688:H688"/>
    <mergeCell ref="A689:A690"/>
    <mergeCell ref="B689:B690"/>
    <mergeCell ref="C689:F689"/>
    <mergeCell ref="A695:G695"/>
    <mergeCell ref="A660:G660"/>
    <mergeCell ref="A661:G661"/>
    <mergeCell ref="A662:H662"/>
    <mergeCell ref="A670:F670"/>
    <mergeCell ref="A671:F671"/>
    <mergeCell ref="B679:C679"/>
    <mergeCell ref="A680:E680"/>
    <mergeCell ref="A681:G681"/>
    <mergeCell ref="A682:G682"/>
    <mergeCell ref="A646:E646"/>
    <mergeCell ref="A647:G647"/>
    <mergeCell ref="A648:G648"/>
    <mergeCell ref="B650:H650"/>
    <mergeCell ref="A651:H651"/>
    <mergeCell ref="A652:G652"/>
    <mergeCell ref="A653:H653"/>
    <mergeCell ref="A654:H654"/>
    <mergeCell ref="A655:A656"/>
    <mergeCell ref="B655:B656"/>
    <mergeCell ref="C655:F655"/>
    <mergeCell ref="A598:A599"/>
    <mergeCell ref="B598:B599"/>
    <mergeCell ref="A600:A601"/>
    <mergeCell ref="B600:B601"/>
    <mergeCell ref="A602:G602"/>
    <mergeCell ref="A603:G603"/>
    <mergeCell ref="A604:H604"/>
    <mergeCell ref="A621:F621"/>
    <mergeCell ref="A622:F622"/>
    <mergeCell ref="A589:G589"/>
    <mergeCell ref="B591:H591"/>
    <mergeCell ref="A592:H592"/>
    <mergeCell ref="A593:G593"/>
    <mergeCell ref="A594:H594"/>
    <mergeCell ref="A595:H595"/>
    <mergeCell ref="A596:A597"/>
    <mergeCell ref="B596:B597"/>
    <mergeCell ref="C596:F596"/>
    <mergeCell ref="A546:A547"/>
    <mergeCell ref="B546:B547"/>
    <mergeCell ref="A548:G548"/>
    <mergeCell ref="A549:G549"/>
    <mergeCell ref="A550:H550"/>
    <mergeCell ref="A563:F563"/>
    <mergeCell ref="A564:F564"/>
    <mergeCell ref="A587:E587"/>
    <mergeCell ref="A588:G588"/>
    <mergeCell ref="A538:H538"/>
    <mergeCell ref="A539:G539"/>
    <mergeCell ref="A540:H540"/>
    <mergeCell ref="A541:H541"/>
    <mergeCell ref="A542:A543"/>
    <mergeCell ref="B542:B543"/>
    <mergeCell ref="C542:F542"/>
    <mergeCell ref="A544:A545"/>
    <mergeCell ref="B544:B545"/>
    <mergeCell ref="A514:G514"/>
    <mergeCell ref="A515:H515"/>
    <mergeCell ref="A523:F523"/>
    <mergeCell ref="A524:F524"/>
    <mergeCell ref="B532:C532"/>
    <mergeCell ref="A533:E533"/>
    <mergeCell ref="A534:G534"/>
    <mergeCell ref="A535:G535"/>
    <mergeCell ref="B537:H537"/>
    <mergeCell ref="B502:H502"/>
    <mergeCell ref="A503:H503"/>
    <mergeCell ref="A504:G504"/>
    <mergeCell ref="A505:H505"/>
    <mergeCell ref="A506:H506"/>
    <mergeCell ref="A507:A508"/>
    <mergeCell ref="B507:B508"/>
    <mergeCell ref="C507:F507"/>
    <mergeCell ref="A513:G513"/>
    <mergeCell ref="A453:G453"/>
    <mergeCell ref="A389:A390"/>
    <mergeCell ref="B389:B390"/>
    <mergeCell ref="A391:G391"/>
    <mergeCell ref="A392:G392"/>
    <mergeCell ref="A393:H393"/>
    <mergeCell ref="A410:F410"/>
    <mergeCell ref="A411:F411"/>
    <mergeCell ref="A451:E451"/>
    <mergeCell ref="A452:G452"/>
    <mergeCell ref="B380:H380"/>
    <mergeCell ref="A381:H381"/>
    <mergeCell ref="A382:G382"/>
    <mergeCell ref="A383:H383"/>
    <mergeCell ref="A384:H384"/>
    <mergeCell ref="A385:A386"/>
    <mergeCell ref="B385:B386"/>
    <mergeCell ref="C385:F385"/>
    <mergeCell ref="A387:A388"/>
    <mergeCell ref="B387:B388"/>
    <mergeCell ref="A356:G356"/>
    <mergeCell ref="A357:G357"/>
    <mergeCell ref="A358:H358"/>
    <mergeCell ref="A366:F366"/>
    <mergeCell ref="A367:F367"/>
    <mergeCell ref="B375:C375"/>
    <mergeCell ref="A376:E376"/>
    <mergeCell ref="A377:G377"/>
    <mergeCell ref="A378:G378"/>
    <mergeCell ref="A340:G340"/>
    <mergeCell ref="B342:H342"/>
    <mergeCell ref="A343:H343"/>
    <mergeCell ref="A344:G344"/>
    <mergeCell ref="A345:H345"/>
    <mergeCell ref="A346:H346"/>
    <mergeCell ref="A347:A348"/>
    <mergeCell ref="B347:B348"/>
    <mergeCell ref="C347:F347"/>
    <mergeCell ref="A297:A298"/>
    <mergeCell ref="B297:B298"/>
    <mergeCell ref="A299:G299"/>
    <mergeCell ref="A300:G300"/>
    <mergeCell ref="A301:H301"/>
    <mergeCell ref="A315:F315"/>
    <mergeCell ref="A316:F316"/>
    <mergeCell ref="A338:E338"/>
    <mergeCell ref="A339:G339"/>
    <mergeCell ref="B288:H288"/>
    <mergeCell ref="A289:H289"/>
    <mergeCell ref="A290:G290"/>
    <mergeCell ref="A291:H291"/>
    <mergeCell ref="A292:H292"/>
    <mergeCell ref="A293:A294"/>
    <mergeCell ref="B293:B294"/>
    <mergeCell ref="C293:F293"/>
    <mergeCell ref="A295:A296"/>
    <mergeCell ref="B295:B296"/>
    <mergeCell ref="A77:G77"/>
    <mergeCell ref="A78:G78"/>
    <mergeCell ref="B80:H80"/>
    <mergeCell ref="A81:H81"/>
    <mergeCell ref="A82:G82"/>
    <mergeCell ref="A83:H83"/>
    <mergeCell ref="A84:H84"/>
    <mergeCell ref="A85:A86"/>
    <mergeCell ref="B85:B86"/>
    <mergeCell ref="A38:H38"/>
    <mergeCell ref="A30:E30"/>
    <mergeCell ref="A31:G31"/>
    <mergeCell ref="A32:G32"/>
    <mergeCell ref="B1:H1"/>
    <mergeCell ref="B2:H2"/>
    <mergeCell ref="A3:H3"/>
    <mergeCell ref="A13:H13"/>
    <mergeCell ref="A6:H6"/>
    <mergeCell ref="A12:G12"/>
    <mergeCell ref="A20:F20"/>
    <mergeCell ref="A21:F21"/>
    <mergeCell ref="B29:C29"/>
    <mergeCell ref="A4:G4"/>
    <mergeCell ref="A5:H5"/>
    <mergeCell ref="A7:A8"/>
    <mergeCell ref="B7:B8"/>
    <mergeCell ref="C7:F7"/>
    <mergeCell ref="A11:G11"/>
    <mergeCell ref="A89:G89"/>
    <mergeCell ref="A90:G90"/>
    <mergeCell ref="A91:H91"/>
    <mergeCell ref="A101:F101"/>
    <mergeCell ref="A102:F102"/>
    <mergeCell ref="C85:F85"/>
    <mergeCell ref="A33:H33"/>
    <mergeCell ref="B41:B42"/>
    <mergeCell ref="B43:B44"/>
    <mergeCell ref="A41:A42"/>
    <mergeCell ref="A43:A44"/>
    <mergeCell ref="A47:H47"/>
    <mergeCell ref="A57:F57"/>
    <mergeCell ref="A58:F58"/>
    <mergeCell ref="A76:E76"/>
    <mergeCell ref="A39:A40"/>
    <mergeCell ref="B39:B40"/>
    <mergeCell ref="C39:F39"/>
    <mergeCell ref="A45:G45"/>
    <mergeCell ref="A46:G46"/>
    <mergeCell ref="B34:H34"/>
    <mergeCell ref="A35:H35"/>
    <mergeCell ref="A36:G36"/>
    <mergeCell ref="A37:H37"/>
    <mergeCell ref="A120:G120"/>
    <mergeCell ref="A121:H121"/>
    <mergeCell ref="A122:H122"/>
    <mergeCell ref="A123:A124"/>
    <mergeCell ref="B123:B124"/>
    <mergeCell ref="C123:F123"/>
    <mergeCell ref="A114:E114"/>
    <mergeCell ref="A115:G115"/>
    <mergeCell ref="A116:G116"/>
    <mergeCell ref="B118:H118"/>
    <mergeCell ref="A119:H119"/>
    <mergeCell ref="A163:E163"/>
    <mergeCell ref="A164:G164"/>
    <mergeCell ref="A165:G165"/>
    <mergeCell ref="B125:B126"/>
    <mergeCell ref="B127:B128"/>
    <mergeCell ref="A125:A126"/>
    <mergeCell ref="A127:A128"/>
    <mergeCell ref="A129:G129"/>
    <mergeCell ref="A130:G130"/>
    <mergeCell ref="A131:H131"/>
    <mergeCell ref="A143:F143"/>
    <mergeCell ref="A144:F144"/>
    <mergeCell ref="A172:A173"/>
    <mergeCell ref="B172:B173"/>
    <mergeCell ref="C172:F172"/>
    <mergeCell ref="A174:A175"/>
    <mergeCell ref="B174:B175"/>
    <mergeCell ref="B167:H167"/>
    <mergeCell ref="A168:H168"/>
    <mergeCell ref="A169:G169"/>
    <mergeCell ref="A170:H170"/>
    <mergeCell ref="A171:H171"/>
    <mergeCell ref="A200:F200"/>
    <mergeCell ref="A201:F201"/>
    <mergeCell ref="A224:E224"/>
    <mergeCell ref="A225:G225"/>
    <mergeCell ref="A226:G226"/>
    <mergeCell ref="A176:A177"/>
    <mergeCell ref="B176:B177"/>
    <mergeCell ref="A178:G178"/>
    <mergeCell ref="A179:G179"/>
    <mergeCell ref="A180:H180"/>
    <mergeCell ref="A233:A234"/>
    <mergeCell ref="B233:B234"/>
    <mergeCell ref="C233:F233"/>
    <mergeCell ref="A235:A236"/>
    <mergeCell ref="B235:B236"/>
    <mergeCell ref="B228:H228"/>
    <mergeCell ref="A229:H229"/>
    <mergeCell ref="A230:G230"/>
    <mergeCell ref="A231:H231"/>
    <mergeCell ref="A232:H232"/>
    <mergeCell ref="A260:F260"/>
    <mergeCell ref="A261:F261"/>
    <mergeCell ref="A284:E284"/>
    <mergeCell ref="A285:G285"/>
    <mergeCell ref="A286:G286"/>
    <mergeCell ref="A237:A238"/>
    <mergeCell ref="B237:B238"/>
    <mergeCell ref="A239:G239"/>
    <mergeCell ref="A240:G240"/>
    <mergeCell ref="A241:H241"/>
    <mergeCell ref="B455:H455"/>
    <mergeCell ref="A456:H456"/>
    <mergeCell ref="A457:G457"/>
    <mergeCell ref="A458:H458"/>
    <mergeCell ref="A459:H459"/>
    <mergeCell ref="A460:A461"/>
    <mergeCell ref="B460:B461"/>
    <mergeCell ref="C460:F460"/>
    <mergeCell ref="A462:A463"/>
    <mergeCell ref="B462:B463"/>
    <mergeCell ref="A500:G500"/>
    <mergeCell ref="A464:A465"/>
    <mergeCell ref="B464:B465"/>
    <mergeCell ref="A466:G466"/>
    <mergeCell ref="A467:G467"/>
    <mergeCell ref="A468:H468"/>
    <mergeCell ref="A476:F476"/>
    <mergeCell ref="A477:F477"/>
    <mergeCell ref="A498:E498"/>
    <mergeCell ref="A499:G499"/>
    <mergeCell ref="B932:H932"/>
    <mergeCell ref="B934:H934"/>
    <mergeCell ref="A935:H935"/>
    <mergeCell ref="A936:G936"/>
    <mergeCell ref="A937:H937"/>
    <mergeCell ref="A938:H938"/>
    <mergeCell ref="A939:A940"/>
    <mergeCell ref="B939:B940"/>
    <mergeCell ref="C939:F939"/>
    <mergeCell ref="A958:F958"/>
    <mergeCell ref="A959:F959"/>
    <mergeCell ref="A976:E976"/>
    <mergeCell ref="A977:G977"/>
    <mergeCell ref="A978:G978"/>
    <mergeCell ref="B980:H980"/>
    <mergeCell ref="A981:H981"/>
    <mergeCell ref="A982:G982"/>
    <mergeCell ref="A945:G945"/>
    <mergeCell ref="A946:G946"/>
    <mergeCell ref="A947:H947"/>
    <mergeCell ref="A983:H983"/>
    <mergeCell ref="A984:H984"/>
    <mergeCell ref="A985:A986"/>
    <mergeCell ref="B985:B986"/>
    <mergeCell ref="C985:F985"/>
    <mergeCell ref="A991:G991"/>
    <mergeCell ref="A992:G992"/>
    <mergeCell ref="A993:H993"/>
    <mergeCell ref="A1005:F1005"/>
    <mergeCell ref="A1006:F1006"/>
    <mergeCell ref="A1026:E1026"/>
    <mergeCell ref="A1027:G1027"/>
    <mergeCell ref="A1028:G1028"/>
    <mergeCell ref="B1030:H1030"/>
    <mergeCell ref="A1031:H1031"/>
    <mergeCell ref="A1032:G1032"/>
    <mergeCell ref="A1033:H1033"/>
    <mergeCell ref="A1034:H1034"/>
    <mergeCell ref="A1035:A1036"/>
    <mergeCell ref="B1035:B1036"/>
    <mergeCell ref="C1035:F1035"/>
    <mergeCell ref="A1041:G1041"/>
    <mergeCell ref="A1042:G1042"/>
    <mergeCell ref="A1043:H1043"/>
    <mergeCell ref="A1055:F1055"/>
    <mergeCell ref="A1056:F1056"/>
    <mergeCell ref="A1076:E1076"/>
    <mergeCell ref="A1077:G1077"/>
    <mergeCell ref="A1078:G1078"/>
    <mergeCell ref="B1080:H1080"/>
    <mergeCell ref="B1082:H1082"/>
    <mergeCell ref="A1083:H1083"/>
    <mergeCell ref="A1084:G1084"/>
    <mergeCell ref="A1085:H1085"/>
    <mergeCell ref="A1086:H1086"/>
    <mergeCell ref="A1087:A1088"/>
    <mergeCell ref="B1087:B1088"/>
    <mergeCell ref="C1087:F1087"/>
    <mergeCell ref="A1093:G1093"/>
    <mergeCell ref="A1094:G1094"/>
    <mergeCell ref="A1095:H1095"/>
    <mergeCell ref="A1107:F1107"/>
    <mergeCell ref="A1108:F1108"/>
    <mergeCell ref="A1130:E1130"/>
    <mergeCell ref="A1131:G1131"/>
    <mergeCell ref="A1132:G1132"/>
    <mergeCell ref="B1134:H1134"/>
    <mergeCell ref="A1135:H1135"/>
    <mergeCell ref="A1136:G1136"/>
    <mergeCell ref="A1137:H1137"/>
    <mergeCell ref="A1138:H1138"/>
    <mergeCell ref="A1139:A1140"/>
    <mergeCell ref="B1139:B1140"/>
    <mergeCell ref="C1139:F1139"/>
    <mergeCell ref="A1145:G1145"/>
    <mergeCell ref="A1146:G1146"/>
    <mergeCell ref="A1147:H1147"/>
    <mergeCell ref="A1158:F1158"/>
    <mergeCell ref="A1159:F1159"/>
    <mergeCell ref="A1181:E1181"/>
    <mergeCell ref="A1182:G1182"/>
    <mergeCell ref="A1183:G1183"/>
    <mergeCell ref="B1185:H1185"/>
    <mergeCell ref="A1186:H1186"/>
    <mergeCell ref="A1187:G1187"/>
    <mergeCell ref="A1188:H1188"/>
    <mergeCell ref="A1189:H1189"/>
    <mergeCell ref="A1190:A1191"/>
    <mergeCell ref="B1190:B1191"/>
    <mergeCell ref="C1190:F1190"/>
    <mergeCell ref="A1196:G1196"/>
    <mergeCell ref="A1197:G1197"/>
    <mergeCell ref="A1198:H1198"/>
    <mergeCell ref="A1209:F1209"/>
    <mergeCell ref="A1210:F1210"/>
    <mergeCell ref="A1232:E1232"/>
    <mergeCell ref="A1233:G1233"/>
    <mergeCell ref="A1234:G1234"/>
    <mergeCell ref="B1236:H1236"/>
    <mergeCell ref="A1237:H1237"/>
    <mergeCell ref="A1238:G1238"/>
    <mergeCell ref="A1239:H1239"/>
    <mergeCell ref="A1240:H1240"/>
    <mergeCell ref="A1241:A1242"/>
    <mergeCell ref="B1241:B1242"/>
    <mergeCell ref="C1241:F1241"/>
    <mergeCell ref="A1247:G1247"/>
    <mergeCell ref="A1248:G1248"/>
    <mergeCell ref="A1249:H1249"/>
    <mergeCell ref="A1260:F1260"/>
    <mergeCell ref="A1261:F1261"/>
    <mergeCell ref="A1283:E1283"/>
    <mergeCell ref="A1298:G1298"/>
    <mergeCell ref="A1299:G1299"/>
    <mergeCell ref="A1300:H1300"/>
    <mergeCell ref="A1311:F1311"/>
    <mergeCell ref="A1312:F1312"/>
    <mergeCell ref="A1334:E1334"/>
    <mergeCell ref="A1335:G1335"/>
    <mergeCell ref="A1336:G1336"/>
    <mergeCell ref="A1284:G1284"/>
    <mergeCell ref="A1285:G1285"/>
    <mergeCell ref="B1287:H1287"/>
    <mergeCell ref="A1288:H1288"/>
    <mergeCell ref="A1289:G1289"/>
    <mergeCell ref="A1290:H1290"/>
    <mergeCell ref="A1291:H1291"/>
    <mergeCell ref="A1292:A1293"/>
    <mergeCell ref="B1292:B1293"/>
    <mergeCell ref="C1292:F1292"/>
    <mergeCell ref="B1338:H1338"/>
    <mergeCell ref="A1339:H1339"/>
    <mergeCell ref="A1340:G1340"/>
    <mergeCell ref="A1341:H1341"/>
    <mergeCell ref="A1342:H1342"/>
    <mergeCell ref="A1343:A1344"/>
    <mergeCell ref="B1343:B1344"/>
    <mergeCell ref="C1343:F1343"/>
    <mergeCell ref="A1355:G1355"/>
    <mergeCell ref="A1356:G1356"/>
    <mergeCell ref="A1357:H1357"/>
    <mergeCell ref="A1371:F1371"/>
    <mergeCell ref="A1372:F1372"/>
    <mergeCell ref="A1393:E1393"/>
    <mergeCell ref="A1394:G1394"/>
    <mergeCell ref="A1395:G1395"/>
    <mergeCell ref="B1397:H1397"/>
    <mergeCell ref="A1398:H1398"/>
    <mergeCell ref="A1430:F1430"/>
    <mergeCell ref="A1431:F1431"/>
    <mergeCell ref="A1452:E1452"/>
    <mergeCell ref="A1453:G1453"/>
    <mergeCell ref="A1454:G1454"/>
    <mergeCell ref="A1399:G1399"/>
    <mergeCell ref="A1400:H1400"/>
    <mergeCell ref="A1401:H1401"/>
    <mergeCell ref="A1402:A1403"/>
    <mergeCell ref="B1402:B1403"/>
    <mergeCell ref="C1402:F1402"/>
    <mergeCell ref="A1414:G1414"/>
    <mergeCell ref="A1415:G1415"/>
    <mergeCell ref="A1416:H1416"/>
    <mergeCell ref="B1681:H1681"/>
    <mergeCell ref="A1682:H1682"/>
    <mergeCell ref="A1683:G1683"/>
    <mergeCell ref="A1684:H1684"/>
    <mergeCell ref="A1685:H1685"/>
    <mergeCell ref="A1686:A1687"/>
    <mergeCell ref="B1686:B1687"/>
    <mergeCell ref="C1686:F1686"/>
    <mergeCell ref="A1697:G1697"/>
    <mergeCell ref="A1698:G1698"/>
    <mergeCell ref="A1699:H1699"/>
    <mergeCell ref="A1710:F1710"/>
    <mergeCell ref="A1711:F1711"/>
    <mergeCell ref="A1731:E1731"/>
    <mergeCell ref="A1732:G1732"/>
    <mergeCell ref="A1733:G1733"/>
    <mergeCell ref="B1735:H1735"/>
    <mergeCell ref="A1736:H1736"/>
    <mergeCell ref="A1768:F1768"/>
    <mergeCell ref="A1769:F1769"/>
    <mergeCell ref="A1790:E1790"/>
    <mergeCell ref="A1791:G1791"/>
    <mergeCell ref="A1792:G1792"/>
    <mergeCell ref="A1737:G1737"/>
    <mergeCell ref="A1738:H1738"/>
    <mergeCell ref="A1739:H1739"/>
    <mergeCell ref="A1740:A1741"/>
    <mergeCell ref="B1740:B1741"/>
    <mergeCell ref="C1740:F1740"/>
    <mergeCell ref="A1752:G1752"/>
    <mergeCell ref="A1753:G1753"/>
    <mergeCell ref="A1754:H1754"/>
  </mergeCells>
  <printOptions horizontalCentered="1"/>
  <pageMargins left="0.15" right="0.1" top="0.2" bottom="0.2" header="0.1" footer="0.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115" zoomScaleNormal="115" workbookViewId="0">
      <selection activeCell="H2" sqref="H2"/>
    </sheetView>
  </sheetViews>
  <sheetFormatPr defaultColWidth="8.85546875" defaultRowHeight="15.75" x14ac:dyDescent="0.25"/>
  <cols>
    <col min="1" max="1" width="6.140625" style="15" customWidth="1"/>
    <col min="2" max="2" width="8.7109375" style="15" customWidth="1"/>
    <col min="3" max="3" width="9.85546875" style="15" customWidth="1"/>
    <col min="4" max="4" width="14.5703125" style="21" customWidth="1"/>
    <col min="5" max="5" width="17.85546875" style="15" customWidth="1"/>
    <col min="6" max="6" width="14.140625" style="15" customWidth="1"/>
    <col min="7" max="7" width="16" style="15" customWidth="1"/>
    <col min="8" max="8" width="16.140625" style="15" customWidth="1"/>
    <col min="9" max="16384" width="8.85546875" style="15"/>
  </cols>
  <sheetData>
    <row r="1" spans="1:7" x14ac:dyDescent="0.25">
      <c r="A1" s="185" t="s">
        <v>26</v>
      </c>
      <c r="B1" s="185"/>
      <c r="C1" s="185"/>
      <c r="D1" s="185"/>
      <c r="E1" s="185"/>
      <c r="F1" s="185"/>
      <c r="G1" s="185"/>
    </row>
    <row r="2" spans="1:7" x14ac:dyDescent="0.25">
      <c r="F2" s="19" t="s">
        <v>7</v>
      </c>
      <c r="G2" s="22">
        <v>2340000</v>
      </c>
    </row>
    <row r="4" spans="1:7" ht="31.5" x14ac:dyDescent="0.25">
      <c r="A4" s="23" t="s">
        <v>0</v>
      </c>
      <c r="B4" s="24" t="s">
        <v>8</v>
      </c>
      <c r="C4" s="23" t="s">
        <v>9</v>
      </c>
      <c r="D4" s="25" t="s">
        <v>10</v>
      </c>
      <c r="E4" s="24" t="s">
        <v>13</v>
      </c>
      <c r="F4" s="23" t="s">
        <v>11</v>
      </c>
      <c r="G4" s="24" t="s">
        <v>12</v>
      </c>
    </row>
    <row r="5" spans="1:7" x14ac:dyDescent="0.25">
      <c r="A5" s="119">
        <v>1</v>
      </c>
      <c r="B5" s="119">
        <v>1</v>
      </c>
      <c r="C5" s="119">
        <v>2.34</v>
      </c>
      <c r="D5" s="71">
        <f t="shared" ref="D5:D13" si="0">$G$2*C5</f>
        <v>5475600</v>
      </c>
      <c r="E5" s="131">
        <f>D5*23.5%</f>
        <v>1286766</v>
      </c>
      <c r="F5" s="131">
        <f>E5+D5</f>
        <v>6762366</v>
      </c>
      <c r="G5" s="131">
        <f>F5/26</f>
        <v>260091</v>
      </c>
    </row>
    <row r="6" spans="1:7" x14ac:dyDescent="0.25">
      <c r="A6" s="119">
        <v>2</v>
      </c>
      <c r="B6" s="119">
        <v>2</v>
      </c>
      <c r="C6" s="119">
        <v>2.67</v>
      </c>
      <c r="D6" s="71">
        <f t="shared" si="0"/>
        <v>6247800</v>
      </c>
      <c r="E6" s="131">
        <f t="shared" ref="E6:E13" si="1">D6*23.5%</f>
        <v>1468233</v>
      </c>
      <c r="F6" s="131">
        <f t="shared" ref="F6:F13" si="2">E6+D6</f>
        <v>7716033</v>
      </c>
      <c r="G6" s="131">
        <f t="shared" ref="G6:G13" si="3">F6/26</f>
        <v>296770.5</v>
      </c>
    </row>
    <row r="7" spans="1:7" x14ac:dyDescent="0.25">
      <c r="A7" s="119">
        <v>3</v>
      </c>
      <c r="B7" s="119">
        <v>3</v>
      </c>
      <c r="C7" s="132">
        <v>3</v>
      </c>
      <c r="D7" s="71">
        <f t="shared" si="0"/>
        <v>7020000</v>
      </c>
      <c r="E7" s="131">
        <f t="shared" si="1"/>
        <v>1649700</v>
      </c>
      <c r="F7" s="131">
        <f t="shared" si="2"/>
        <v>8669700</v>
      </c>
      <c r="G7" s="131">
        <f t="shared" si="3"/>
        <v>333450</v>
      </c>
    </row>
    <row r="8" spans="1:7" x14ac:dyDescent="0.25">
      <c r="A8" s="119">
        <v>4</v>
      </c>
      <c r="B8" s="119">
        <v>4</v>
      </c>
      <c r="C8" s="119">
        <v>3.33</v>
      </c>
      <c r="D8" s="71">
        <f t="shared" si="0"/>
        <v>7792200</v>
      </c>
      <c r="E8" s="131">
        <f t="shared" si="1"/>
        <v>1831167</v>
      </c>
      <c r="F8" s="131">
        <f t="shared" si="2"/>
        <v>9623367</v>
      </c>
      <c r="G8" s="131">
        <f t="shared" si="3"/>
        <v>370129.5</v>
      </c>
    </row>
    <row r="9" spans="1:7" x14ac:dyDescent="0.25">
      <c r="A9" s="119">
        <v>5</v>
      </c>
      <c r="B9" s="119">
        <v>5</v>
      </c>
      <c r="C9" s="119">
        <v>3.66</v>
      </c>
      <c r="D9" s="71">
        <f t="shared" si="0"/>
        <v>8564400</v>
      </c>
      <c r="E9" s="131">
        <f t="shared" si="1"/>
        <v>2012634</v>
      </c>
      <c r="F9" s="131">
        <f t="shared" si="2"/>
        <v>10577034</v>
      </c>
      <c r="G9" s="131">
        <f t="shared" si="3"/>
        <v>406809</v>
      </c>
    </row>
    <row r="10" spans="1:7" x14ac:dyDescent="0.25">
      <c r="A10" s="119">
        <v>6</v>
      </c>
      <c r="B10" s="119">
        <v>6</v>
      </c>
      <c r="C10" s="119">
        <v>3.99</v>
      </c>
      <c r="D10" s="71">
        <f t="shared" si="0"/>
        <v>9336600</v>
      </c>
      <c r="E10" s="131">
        <f t="shared" si="1"/>
        <v>2194101</v>
      </c>
      <c r="F10" s="131">
        <f t="shared" si="2"/>
        <v>11530701</v>
      </c>
      <c r="G10" s="131">
        <f t="shared" si="3"/>
        <v>443488.5</v>
      </c>
    </row>
    <row r="11" spans="1:7" x14ac:dyDescent="0.25">
      <c r="A11" s="119">
        <v>7</v>
      </c>
      <c r="B11" s="119">
        <v>7</v>
      </c>
      <c r="C11" s="119">
        <v>4.32</v>
      </c>
      <c r="D11" s="71">
        <f t="shared" si="0"/>
        <v>10108800</v>
      </c>
      <c r="E11" s="131">
        <f t="shared" si="1"/>
        <v>2375568</v>
      </c>
      <c r="F11" s="131">
        <f t="shared" si="2"/>
        <v>12484368</v>
      </c>
      <c r="G11" s="131">
        <f t="shared" si="3"/>
        <v>480168</v>
      </c>
    </row>
    <row r="12" spans="1:7" x14ac:dyDescent="0.25">
      <c r="A12" s="119">
        <v>8</v>
      </c>
      <c r="B12" s="119">
        <v>8</v>
      </c>
      <c r="C12" s="119">
        <v>4.6500000000000004</v>
      </c>
      <c r="D12" s="71">
        <f t="shared" si="0"/>
        <v>10881000</v>
      </c>
      <c r="E12" s="131">
        <f t="shared" si="1"/>
        <v>2557035</v>
      </c>
      <c r="F12" s="131">
        <f t="shared" si="2"/>
        <v>13438035</v>
      </c>
      <c r="G12" s="131">
        <f t="shared" si="3"/>
        <v>516847.5</v>
      </c>
    </row>
    <row r="13" spans="1:7" x14ac:dyDescent="0.25">
      <c r="A13" s="119">
        <v>9</v>
      </c>
      <c r="B13" s="119">
        <v>9</v>
      </c>
      <c r="C13" s="119">
        <v>4.9800000000000004</v>
      </c>
      <c r="D13" s="71">
        <f t="shared" si="0"/>
        <v>11653200.000000002</v>
      </c>
      <c r="E13" s="131">
        <f t="shared" si="1"/>
        <v>2738502.0000000005</v>
      </c>
      <c r="F13" s="131">
        <f t="shared" si="2"/>
        <v>14391702.000000002</v>
      </c>
      <c r="G13" s="131">
        <f t="shared" si="3"/>
        <v>553527.00000000012</v>
      </c>
    </row>
  </sheetData>
  <mergeCells count="1">
    <mergeCell ref="A1:G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topLeftCell="A73" workbookViewId="0">
      <selection activeCell="B79" sqref="B79"/>
    </sheetView>
  </sheetViews>
  <sheetFormatPr defaultColWidth="8.85546875" defaultRowHeight="15" x14ac:dyDescent="0.25"/>
  <cols>
    <col min="1" max="1" width="6.42578125" style="27" customWidth="1"/>
    <col min="2" max="2" width="20.42578125" style="27" customWidth="1"/>
    <col min="3" max="3" width="17" style="28" customWidth="1"/>
    <col min="4" max="4" width="10.140625" style="27" customWidth="1"/>
    <col min="5" max="5" width="13.85546875" style="27" customWidth="1"/>
    <col min="6" max="6" width="12.85546875" style="27" customWidth="1"/>
    <col min="7" max="7" width="50" style="27" customWidth="1"/>
    <col min="8" max="16384" width="8.85546875" style="27"/>
  </cols>
  <sheetData>
    <row r="1" spans="1:7" ht="18.75" x14ac:dyDescent="0.25">
      <c r="A1" s="187" t="s">
        <v>27</v>
      </c>
      <c r="B1" s="187"/>
      <c r="C1" s="187"/>
      <c r="D1" s="187"/>
      <c r="E1" s="187"/>
      <c r="F1" s="187"/>
      <c r="G1" s="187"/>
    </row>
    <row r="2" spans="1:7" x14ac:dyDescent="0.25">
      <c r="A2"/>
      <c r="B2"/>
      <c r="C2" s="31"/>
      <c r="D2"/>
      <c r="E2"/>
      <c r="F2"/>
      <c r="G2"/>
    </row>
    <row r="3" spans="1:7" ht="18.75" customHeight="1" x14ac:dyDescent="0.25">
      <c r="A3" s="186" t="s">
        <v>50</v>
      </c>
      <c r="B3" s="186"/>
      <c r="C3" s="186"/>
      <c r="D3" s="186"/>
      <c r="E3" s="186"/>
      <c r="F3" s="186"/>
      <c r="G3" s="186"/>
    </row>
    <row r="4" spans="1:7" ht="18.75" customHeight="1" x14ac:dyDescent="0.25">
      <c r="A4" s="186" t="s">
        <v>25</v>
      </c>
      <c r="B4" s="186"/>
      <c r="C4" s="186"/>
      <c r="D4" s="186"/>
      <c r="E4" s="186"/>
      <c r="F4" s="186"/>
      <c r="G4" s="186"/>
    </row>
    <row r="5" spans="1:7" x14ac:dyDescent="0.25">
      <c r="A5"/>
      <c r="B5"/>
      <c r="C5" s="31"/>
      <c r="D5"/>
      <c r="E5"/>
      <c r="F5"/>
      <c r="G5"/>
    </row>
    <row r="6" spans="1:7" ht="47.25" x14ac:dyDescent="0.25">
      <c r="A6" s="32" t="s">
        <v>0</v>
      </c>
      <c r="B6" s="32" t="s">
        <v>14</v>
      </c>
      <c r="C6" s="33" t="s">
        <v>18</v>
      </c>
      <c r="D6" s="32" t="s">
        <v>19</v>
      </c>
      <c r="E6" s="32" t="s">
        <v>21</v>
      </c>
      <c r="F6" s="32" t="s">
        <v>20</v>
      </c>
      <c r="G6" s="34"/>
    </row>
    <row r="7" spans="1:7" ht="15.75" x14ac:dyDescent="0.25">
      <c r="A7" s="35">
        <v>1</v>
      </c>
      <c r="B7" s="29" t="s">
        <v>46</v>
      </c>
      <c r="C7" s="36">
        <v>9500000</v>
      </c>
      <c r="D7" s="29">
        <v>8</v>
      </c>
      <c r="E7" s="29">
        <v>250</v>
      </c>
      <c r="F7" s="37">
        <f t="shared" ref="F7:F47" si="0">C7/(D7*E7)</f>
        <v>4750</v>
      </c>
      <c r="G7" s="38" t="s">
        <v>29</v>
      </c>
    </row>
    <row r="8" spans="1:7" ht="15.75" x14ac:dyDescent="0.25">
      <c r="A8" s="35">
        <v>2</v>
      </c>
      <c r="B8" s="29" t="s">
        <v>3</v>
      </c>
      <c r="C8" s="36">
        <v>15000000</v>
      </c>
      <c r="D8" s="29">
        <v>5</v>
      </c>
      <c r="E8" s="29">
        <v>250</v>
      </c>
      <c r="F8" s="37">
        <f t="shared" si="0"/>
        <v>12000</v>
      </c>
      <c r="G8" s="38" t="s">
        <v>22</v>
      </c>
    </row>
    <row r="9" spans="1:7" ht="15.75" x14ac:dyDescent="0.25">
      <c r="A9" s="35">
        <v>3</v>
      </c>
      <c r="B9" s="29" t="s">
        <v>47</v>
      </c>
      <c r="C9" s="36">
        <v>10000000</v>
      </c>
      <c r="D9" s="29">
        <v>5</v>
      </c>
      <c r="E9" s="29">
        <v>250</v>
      </c>
      <c r="F9" s="37">
        <f t="shared" si="0"/>
        <v>8000</v>
      </c>
      <c r="G9" s="38" t="s">
        <v>22</v>
      </c>
    </row>
    <row r="10" spans="1:7" ht="15.75" x14ac:dyDescent="0.25">
      <c r="A10" s="35">
        <v>4</v>
      </c>
      <c r="B10" s="29" t="s">
        <v>48</v>
      </c>
      <c r="C10" s="36">
        <v>90000000</v>
      </c>
      <c r="D10" s="29">
        <v>5</v>
      </c>
      <c r="E10" s="29">
        <v>250</v>
      </c>
      <c r="F10" s="37">
        <f t="shared" si="0"/>
        <v>72000</v>
      </c>
      <c r="G10" s="38" t="s">
        <v>22</v>
      </c>
    </row>
    <row r="11" spans="1:7" ht="15.75" x14ac:dyDescent="0.25">
      <c r="A11" s="35">
        <v>5</v>
      </c>
      <c r="B11" s="29" t="s">
        <v>49</v>
      </c>
      <c r="C11" s="36">
        <v>5000000</v>
      </c>
      <c r="D11" s="29">
        <v>5</v>
      </c>
      <c r="E11" s="29">
        <v>250</v>
      </c>
      <c r="F11" s="37">
        <f t="shared" si="0"/>
        <v>4000</v>
      </c>
      <c r="G11" s="38" t="s">
        <v>29</v>
      </c>
    </row>
    <row r="12" spans="1:7" ht="15.75" x14ac:dyDescent="0.25">
      <c r="A12" s="35">
        <v>6</v>
      </c>
      <c r="B12" s="29" t="s">
        <v>97</v>
      </c>
      <c r="C12" s="36">
        <v>3000000</v>
      </c>
      <c r="D12" s="29">
        <v>8</v>
      </c>
      <c r="E12" s="29">
        <v>250</v>
      </c>
      <c r="F12" s="37">
        <f t="shared" si="0"/>
        <v>1500</v>
      </c>
      <c r="G12" s="38" t="s">
        <v>29</v>
      </c>
    </row>
    <row r="13" spans="1:7" ht="31.5" x14ac:dyDescent="0.25">
      <c r="A13" s="35">
        <v>7</v>
      </c>
      <c r="B13" s="38" t="s">
        <v>147</v>
      </c>
      <c r="C13" s="36">
        <v>250000000</v>
      </c>
      <c r="D13" s="29">
        <v>8</v>
      </c>
      <c r="E13" s="29">
        <v>250</v>
      </c>
      <c r="F13" s="37">
        <f t="shared" si="0"/>
        <v>125000</v>
      </c>
      <c r="G13" s="38" t="s">
        <v>29</v>
      </c>
    </row>
    <row r="14" spans="1:7" ht="31.5" x14ac:dyDescent="0.25">
      <c r="A14" s="35">
        <v>8</v>
      </c>
      <c r="B14" s="38" t="s">
        <v>100</v>
      </c>
      <c r="C14" s="36">
        <v>55000000</v>
      </c>
      <c r="D14" s="29">
        <v>8</v>
      </c>
      <c r="E14" s="29">
        <v>250</v>
      </c>
      <c r="F14" s="37">
        <f t="shared" si="0"/>
        <v>27500</v>
      </c>
      <c r="G14" s="38" t="s">
        <v>29</v>
      </c>
    </row>
    <row r="15" spans="1:7" ht="31.5" x14ac:dyDescent="0.25">
      <c r="A15" s="35">
        <v>9</v>
      </c>
      <c r="B15" s="38" t="s">
        <v>148</v>
      </c>
      <c r="C15" s="36">
        <v>250000000</v>
      </c>
      <c r="D15" s="29">
        <v>8</v>
      </c>
      <c r="E15" s="29">
        <v>250</v>
      </c>
      <c r="F15" s="37">
        <f t="shared" si="0"/>
        <v>125000</v>
      </c>
      <c r="G15" s="38" t="s">
        <v>29</v>
      </c>
    </row>
    <row r="16" spans="1:7" ht="47.25" x14ac:dyDescent="0.25">
      <c r="A16" s="35">
        <v>10</v>
      </c>
      <c r="B16" s="38" t="s">
        <v>149</v>
      </c>
      <c r="C16" s="36">
        <v>4000000</v>
      </c>
      <c r="D16" s="29">
        <v>8</v>
      </c>
      <c r="E16" s="29">
        <v>250</v>
      </c>
      <c r="F16" s="37">
        <f t="shared" si="0"/>
        <v>2000</v>
      </c>
      <c r="G16" s="38" t="s">
        <v>29</v>
      </c>
    </row>
    <row r="17" spans="1:7" ht="15.75" x14ac:dyDescent="0.25">
      <c r="A17" s="35">
        <v>11</v>
      </c>
      <c r="B17" s="29" t="s">
        <v>105</v>
      </c>
      <c r="C17" s="36">
        <v>3500000</v>
      </c>
      <c r="D17" s="29">
        <v>8</v>
      </c>
      <c r="E17" s="29">
        <v>250</v>
      </c>
      <c r="F17" s="37">
        <f t="shared" si="0"/>
        <v>1750</v>
      </c>
      <c r="G17" s="38" t="s">
        <v>29</v>
      </c>
    </row>
    <row r="18" spans="1:7" ht="15.75" x14ac:dyDescent="0.25">
      <c r="A18" s="35">
        <v>12</v>
      </c>
      <c r="B18" s="38" t="s">
        <v>106</v>
      </c>
      <c r="C18" s="65">
        <v>4000000</v>
      </c>
      <c r="D18" s="29">
        <v>8</v>
      </c>
      <c r="E18" s="29">
        <v>250</v>
      </c>
      <c r="F18" s="37">
        <f t="shared" si="0"/>
        <v>2000</v>
      </c>
      <c r="G18" s="38" t="s">
        <v>29</v>
      </c>
    </row>
    <row r="19" spans="1:7" ht="15.75" x14ac:dyDescent="0.25">
      <c r="A19" s="35">
        <v>13</v>
      </c>
      <c r="B19" s="38" t="s">
        <v>107</v>
      </c>
      <c r="C19" s="65">
        <v>2500000</v>
      </c>
      <c r="D19" s="29">
        <v>8</v>
      </c>
      <c r="E19" s="29">
        <v>250</v>
      </c>
      <c r="F19" s="37">
        <f t="shared" si="0"/>
        <v>1250</v>
      </c>
      <c r="G19" s="38" t="s">
        <v>29</v>
      </c>
    </row>
    <row r="20" spans="1:7" ht="15.75" x14ac:dyDescent="0.25">
      <c r="A20" s="35">
        <v>15</v>
      </c>
      <c r="B20" s="38" t="s">
        <v>139</v>
      </c>
      <c r="C20" s="36">
        <v>18000000</v>
      </c>
      <c r="D20" s="29">
        <v>5</v>
      </c>
      <c r="E20" s="29">
        <v>250</v>
      </c>
      <c r="F20" s="37">
        <f t="shared" si="0"/>
        <v>14400</v>
      </c>
      <c r="G20" s="38" t="s">
        <v>29</v>
      </c>
    </row>
    <row r="21" spans="1:7" ht="15.75" x14ac:dyDescent="0.25">
      <c r="A21" s="35">
        <v>19</v>
      </c>
      <c r="B21" s="29" t="s">
        <v>140</v>
      </c>
      <c r="C21" s="36">
        <v>2500000</v>
      </c>
      <c r="D21" s="29">
        <v>5</v>
      </c>
      <c r="E21" s="29">
        <v>250</v>
      </c>
      <c r="F21" s="37">
        <f t="shared" si="0"/>
        <v>2000</v>
      </c>
      <c r="G21" s="38" t="s">
        <v>29</v>
      </c>
    </row>
    <row r="22" spans="1:7" ht="15.75" x14ac:dyDescent="0.25">
      <c r="A22" s="35">
        <v>20</v>
      </c>
      <c r="B22" s="38" t="s">
        <v>40</v>
      </c>
      <c r="C22" s="65">
        <v>12000000</v>
      </c>
      <c r="D22" s="29">
        <v>5</v>
      </c>
      <c r="E22" s="29">
        <v>250</v>
      </c>
      <c r="F22" s="37">
        <f t="shared" si="0"/>
        <v>9600</v>
      </c>
      <c r="G22" s="38" t="s">
        <v>29</v>
      </c>
    </row>
    <row r="23" spans="1:7" ht="19.5" customHeight="1" x14ac:dyDescent="0.25">
      <c r="A23" s="35">
        <v>21</v>
      </c>
      <c r="B23" s="38" t="s">
        <v>145</v>
      </c>
      <c r="C23" s="65">
        <v>700000</v>
      </c>
      <c r="D23" s="29">
        <v>8</v>
      </c>
      <c r="E23" s="29">
        <v>250</v>
      </c>
      <c r="F23" s="37">
        <f t="shared" si="0"/>
        <v>350</v>
      </c>
      <c r="G23" s="38" t="s">
        <v>29</v>
      </c>
    </row>
    <row r="24" spans="1:7" ht="18" customHeight="1" x14ac:dyDescent="0.25">
      <c r="A24" s="35">
        <v>22</v>
      </c>
      <c r="B24" s="38" t="s">
        <v>146</v>
      </c>
      <c r="C24" s="65">
        <v>900000</v>
      </c>
      <c r="D24" s="29">
        <v>8</v>
      </c>
      <c r="E24" s="29">
        <v>250</v>
      </c>
      <c r="F24" s="37">
        <f t="shared" si="0"/>
        <v>450</v>
      </c>
      <c r="G24" s="38" t="s">
        <v>29</v>
      </c>
    </row>
    <row r="25" spans="1:7" ht="30.75" customHeight="1" x14ac:dyDescent="0.25">
      <c r="A25" s="35">
        <v>23</v>
      </c>
      <c r="B25" s="38" t="s">
        <v>152</v>
      </c>
      <c r="C25" s="36">
        <v>3500000</v>
      </c>
      <c r="D25" s="29">
        <v>8</v>
      </c>
      <c r="E25" s="29">
        <v>250</v>
      </c>
      <c r="F25" s="37">
        <f t="shared" si="0"/>
        <v>1750</v>
      </c>
      <c r="G25" s="38" t="s">
        <v>29</v>
      </c>
    </row>
    <row r="26" spans="1:7" ht="15.75" x14ac:dyDescent="0.25">
      <c r="A26" s="35">
        <v>24</v>
      </c>
      <c r="B26" s="38" t="s">
        <v>153</v>
      </c>
      <c r="C26" s="36">
        <v>1500000</v>
      </c>
      <c r="D26" s="29">
        <v>8</v>
      </c>
      <c r="E26" s="29">
        <v>250</v>
      </c>
      <c r="F26" s="37">
        <f t="shared" si="0"/>
        <v>750</v>
      </c>
      <c r="G26" s="38" t="s">
        <v>29</v>
      </c>
    </row>
    <row r="27" spans="1:7" ht="15.75" x14ac:dyDescent="0.25">
      <c r="A27" s="35">
        <v>25</v>
      </c>
      <c r="B27" s="38" t="s">
        <v>154</v>
      </c>
      <c r="C27" s="36">
        <v>2000000</v>
      </c>
      <c r="D27" s="29">
        <v>8</v>
      </c>
      <c r="E27" s="29">
        <v>250</v>
      </c>
      <c r="F27" s="37">
        <f t="shared" si="0"/>
        <v>1000</v>
      </c>
      <c r="G27" s="38" t="s">
        <v>29</v>
      </c>
    </row>
    <row r="28" spans="1:7" ht="15.75" x14ac:dyDescent="0.25">
      <c r="A28" s="35">
        <v>26</v>
      </c>
      <c r="B28" s="38" t="s">
        <v>155</v>
      </c>
      <c r="C28" s="36">
        <v>3000000</v>
      </c>
      <c r="D28" s="29">
        <v>8</v>
      </c>
      <c r="E28" s="29">
        <v>250</v>
      </c>
      <c r="F28" s="37">
        <f t="shared" si="0"/>
        <v>1500</v>
      </c>
      <c r="G28" s="38" t="s">
        <v>29</v>
      </c>
    </row>
    <row r="29" spans="1:7" ht="15.75" x14ac:dyDescent="0.25">
      <c r="A29" s="35">
        <v>27</v>
      </c>
      <c r="B29" s="38" t="s">
        <v>156</v>
      </c>
      <c r="C29" s="36">
        <v>4900000</v>
      </c>
      <c r="D29" s="29">
        <v>8</v>
      </c>
      <c r="E29" s="29">
        <v>250</v>
      </c>
      <c r="F29" s="37">
        <f t="shared" si="0"/>
        <v>2450</v>
      </c>
      <c r="G29" s="38" t="s">
        <v>29</v>
      </c>
    </row>
    <row r="30" spans="1:7" ht="15.75" x14ac:dyDescent="0.25">
      <c r="A30" s="35">
        <v>28</v>
      </c>
      <c r="B30" s="38" t="s">
        <v>157</v>
      </c>
      <c r="C30" s="36">
        <v>5500000</v>
      </c>
      <c r="D30" s="29">
        <v>8</v>
      </c>
      <c r="E30" s="29">
        <v>250</v>
      </c>
      <c r="F30" s="37">
        <f t="shared" si="0"/>
        <v>2750</v>
      </c>
      <c r="G30" s="38" t="s">
        <v>29</v>
      </c>
    </row>
    <row r="31" spans="1:7" ht="15.75" x14ac:dyDescent="0.25">
      <c r="A31" s="35">
        <v>29</v>
      </c>
      <c r="B31" s="38" t="s">
        <v>158</v>
      </c>
      <c r="C31" s="36">
        <v>8000000</v>
      </c>
      <c r="D31" s="29">
        <v>8</v>
      </c>
      <c r="E31" s="29">
        <v>250</v>
      </c>
      <c r="F31" s="37">
        <f t="shared" si="0"/>
        <v>4000</v>
      </c>
      <c r="G31" s="38" t="s">
        <v>29</v>
      </c>
    </row>
    <row r="32" spans="1:7" ht="15.75" x14ac:dyDescent="0.25">
      <c r="A32" s="35">
        <v>30</v>
      </c>
      <c r="B32" s="38" t="s">
        <v>169</v>
      </c>
      <c r="C32" s="36">
        <v>7000000</v>
      </c>
      <c r="D32" s="29">
        <v>8</v>
      </c>
      <c r="E32" s="29">
        <v>250</v>
      </c>
      <c r="F32" s="37">
        <f t="shared" ref="F32" si="1">C32/(D32*E32)</f>
        <v>3500</v>
      </c>
      <c r="G32" s="38" t="s">
        <v>29</v>
      </c>
    </row>
    <row r="33" spans="1:7" ht="15.75" x14ac:dyDescent="0.25">
      <c r="A33" s="35">
        <v>31</v>
      </c>
      <c r="B33" s="38" t="s">
        <v>171</v>
      </c>
      <c r="C33" s="36">
        <v>6500000</v>
      </c>
      <c r="D33" s="29">
        <v>8</v>
      </c>
      <c r="E33" s="29">
        <v>250</v>
      </c>
      <c r="F33" s="37">
        <f t="shared" ref="F33" si="2">C33/(D33*E33)</f>
        <v>3250</v>
      </c>
      <c r="G33" s="38" t="s">
        <v>29</v>
      </c>
    </row>
    <row r="34" spans="1:7" ht="15.75" x14ac:dyDescent="0.25">
      <c r="A34" s="35">
        <v>32</v>
      </c>
      <c r="B34" s="38" t="s">
        <v>159</v>
      </c>
      <c r="C34" s="36">
        <v>6000000</v>
      </c>
      <c r="D34" s="29">
        <v>8</v>
      </c>
      <c r="E34" s="29">
        <v>250</v>
      </c>
      <c r="F34" s="37">
        <f t="shared" si="0"/>
        <v>3000</v>
      </c>
      <c r="G34" s="38" t="s">
        <v>29</v>
      </c>
    </row>
    <row r="35" spans="1:7" ht="31.5" x14ac:dyDescent="0.25">
      <c r="A35" s="35">
        <v>33</v>
      </c>
      <c r="B35" s="38" t="s">
        <v>184</v>
      </c>
      <c r="C35" s="36">
        <v>22000000</v>
      </c>
      <c r="D35" s="35">
        <v>8</v>
      </c>
      <c r="E35" s="35">
        <v>250</v>
      </c>
      <c r="F35" s="37">
        <f t="shared" si="0"/>
        <v>11000</v>
      </c>
      <c r="G35" s="38" t="s">
        <v>29</v>
      </c>
    </row>
    <row r="36" spans="1:7" ht="31.5" x14ac:dyDescent="0.25">
      <c r="A36" s="35">
        <v>34</v>
      </c>
      <c r="B36" s="38" t="s">
        <v>185</v>
      </c>
      <c r="C36" s="36">
        <v>15000000</v>
      </c>
      <c r="D36" s="35">
        <v>8</v>
      </c>
      <c r="E36" s="35">
        <v>250</v>
      </c>
      <c r="F36" s="37">
        <f t="shared" si="0"/>
        <v>7500</v>
      </c>
      <c r="G36" s="38" t="s">
        <v>29</v>
      </c>
    </row>
    <row r="37" spans="1:7" ht="31.5" x14ac:dyDescent="0.25">
      <c r="A37" s="35">
        <v>35</v>
      </c>
      <c r="B37" s="38" t="s">
        <v>186</v>
      </c>
      <c r="C37" s="36">
        <v>260000</v>
      </c>
      <c r="D37" s="35">
        <v>8</v>
      </c>
      <c r="E37" s="35">
        <v>250</v>
      </c>
      <c r="F37" s="37">
        <f t="shared" si="0"/>
        <v>130</v>
      </c>
      <c r="G37" s="38" t="s">
        <v>29</v>
      </c>
    </row>
    <row r="38" spans="1:7" ht="15.75" x14ac:dyDescent="0.25">
      <c r="A38" s="35">
        <v>36</v>
      </c>
      <c r="B38" s="38" t="s">
        <v>187</v>
      </c>
      <c r="C38" s="36">
        <v>2500000</v>
      </c>
      <c r="D38" s="35">
        <v>8</v>
      </c>
      <c r="E38" s="35">
        <v>250</v>
      </c>
      <c r="F38" s="37">
        <f t="shared" si="0"/>
        <v>1250</v>
      </c>
      <c r="G38" s="38" t="s">
        <v>29</v>
      </c>
    </row>
    <row r="39" spans="1:7" ht="15.75" x14ac:dyDescent="0.25">
      <c r="A39" s="35">
        <v>37</v>
      </c>
      <c r="B39" s="38" t="s">
        <v>188</v>
      </c>
      <c r="C39" s="36">
        <v>6000000</v>
      </c>
      <c r="D39" s="35">
        <v>8</v>
      </c>
      <c r="E39" s="35">
        <v>250</v>
      </c>
      <c r="F39" s="37">
        <f t="shared" si="0"/>
        <v>3000</v>
      </c>
      <c r="G39" s="38" t="s">
        <v>29</v>
      </c>
    </row>
    <row r="40" spans="1:7" ht="31.5" x14ac:dyDescent="0.25">
      <c r="A40" s="35">
        <v>38</v>
      </c>
      <c r="B40" s="38" t="s">
        <v>189</v>
      </c>
      <c r="C40" s="36">
        <v>9000000</v>
      </c>
      <c r="D40" s="35">
        <v>8</v>
      </c>
      <c r="E40" s="35">
        <v>250</v>
      </c>
      <c r="F40" s="37">
        <f t="shared" si="0"/>
        <v>4500</v>
      </c>
      <c r="G40" s="38" t="s">
        <v>29</v>
      </c>
    </row>
    <row r="41" spans="1:7" ht="31.5" x14ac:dyDescent="0.25">
      <c r="A41" s="35">
        <v>39</v>
      </c>
      <c r="B41" s="38" t="s">
        <v>190</v>
      </c>
      <c r="C41" s="36">
        <v>5500000</v>
      </c>
      <c r="D41" s="35">
        <v>8</v>
      </c>
      <c r="E41" s="35">
        <v>250</v>
      </c>
      <c r="F41" s="37">
        <f t="shared" si="0"/>
        <v>2750</v>
      </c>
      <c r="G41" s="38" t="s">
        <v>29</v>
      </c>
    </row>
    <row r="42" spans="1:7" ht="15.75" x14ac:dyDescent="0.25">
      <c r="A42" s="35">
        <v>40</v>
      </c>
      <c r="B42" s="38" t="s">
        <v>191</v>
      </c>
      <c r="C42" s="36">
        <v>10000000</v>
      </c>
      <c r="D42" s="35">
        <v>8</v>
      </c>
      <c r="E42" s="35">
        <v>250</v>
      </c>
      <c r="F42" s="37">
        <f t="shared" si="0"/>
        <v>5000</v>
      </c>
      <c r="G42" s="38" t="s">
        <v>29</v>
      </c>
    </row>
    <row r="43" spans="1:7" ht="15.75" x14ac:dyDescent="0.25">
      <c r="A43" s="35">
        <v>41</v>
      </c>
      <c r="B43" s="38" t="s">
        <v>219</v>
      </c>
      <c r="C43" s="36">
        <v>2500000000</v>
      </c>
      <c r="D43" s="35">
        <v>8</v>
      </c>
      <c r="E43" s="35">
        <v>250</v>
      </c>
      <c r="F43" s="37">
        <f t="shared" si="0"/>
        <v>1250000</v>
      </c>
      <c r="G43" s="38" t="s">
        <v>29</v>
      </c>
    </row>
    <row r="44" spans="1:7" ht="15.75" x14ac:dyDescent="0.25">
      <c r="A44" s="35">
        <v>41</v>
      </c>
      <c r="B44" s="38" t="s">
        <v>231</v>
      </c>
      <c r="C44" s="36">
        <v>60000</v>
      </c>
      <c r="D44" s="29">
        <v>8</v>
      </c>
      <c r="E44" s="29">
        <v>250</v>
      </c>
      <c r="F44" s="37">
        <f t="shared" si="0"/>
        <v>30</v>
      </c>
      <c r="G44" s="38" t="s">
        <v>29</v>
      </c>
    </row>
    <row r="45" spans="1:7" ht="31.5" x14ac:dyDescent="0.25">
      <c r="A45" s="35">
        <v>42</v>
      </c>
      <c r="B45" s="38" t="s">
        <v>184</v>
      </c>
      <c r="C45" s="36">
        <v>22000000</v>
      </c>
      <c r="D45" s="35">
        <v>8</v>
      </c>
      <c r="E45" s="35">
        <v>250</v>
      </c>
      <c r="F45" s="37">
        <f t="shared" si="0"/>
        <v>11000</v>
      </c>
      <c r="G45" s="38" t="s">
        <v>29</v>
      </c>
    </row>
    <row r="46" spans="1:7" ht="31.5" x14ac:dyDescent="0.25">
      <c r="A46" s="35">
        <v>43</v>
      </c>
      <c r="B46" s="38" t="s">
        <v>243</v>
      </c>
      <c r="C46" s="36">
        <v>2500000000</v>
      </c>
      <c r="D46" s="35">
        <v>8</v>
      </c>
      <c r="E46" s="35">
        <v>250</v>
      </c>
      <c r="F46" s="37">
        <f t="shared" si="0"/>
        <v>1250000</v>
      </c>
      <c r="G46" s="38" t="s">
        <v>29</v>
      </c>
    </row>
    <row r="47" spans="1:7" ht="15.75" x14ac:dyDescent="0.25">
      <c r="A47" s="35">
        <v>44</v>
      </c>
      <c r="B47" s="38" t="s">
        <v>244</v>
      </c>
      <c r="C47" s="36">
        <v>1200000000</v>
      </c>
      <c r="D47" s="35">
        <v>8</v>
      </c>
      <c r="E47" s="35">
        <v>250</v>
      </c>
      <c r="F47" s="37">
        <f t="shared" si="0"/>
        <v>600000</v>
      </c>
      <c r="G47" s="38" t="s">
        <v>29</v>
      </c>
    </row>
    <row r="48" spans="1:7" ht="31.5" x14ac:dyDescent="0.25">
      <c r="A48" s="35">
        <v>45</v>
      </c>
      <c r="B48" s="38" t="s">
        <v>255</v>
      </c>
      <c r="C48" s="36">
        <v>45000000</v>
      </c>
      <c r="D48" s="29">
        <v>5</v>
      </c>
      <c r="E48" s="29">
        <v>250</v>
      </c>
      <c r="F48" s="37">
        <f>C48/(D48*E48)</f>
        <v>36000</v>
      </c>
      <c r="G48" s="38" t="s">
        <v>22</v>
      </c>
    </row>
    <row r="49" spans="1:11" ht="31.5" x14ac:dyDescent="0.25">
      <c r="A49" s="35">
        <v>46</v>
      </c>
      <c r="B49" s="38" t="s">
        <v>256</v>
      </c>
      <c r="C49" s="36">
        <v>15500000000</v>
      </c>
      <c r="D49" s="29">
        <v>5</v>
      </c>
      <c r="E49" s="29">
        <v>250</v>
      </c>
      <c r="F49" s="37">
        <f t="shared" ref="F49" si="3">C49/(D49*E49)</f>
        <v>12400000</v>
      </c>
      <c r="G49" s="38" t="s">
        <v>29</v>
      </c>
      <c r="H49" s="188" t="s">
        <v>257</v>
      </c>
      <c r="I49" s="189"/>
      <c r="J49" s="189"/>
      <c r="K49" s="189"/>
    </row>
    <row r="50" spans="1:11" ht="15.75" x14ac:dyDescent="0.25">
      <c r="A50" s="35">
        <v>47</v>
      </c>
      <c r="B50" s="95" t="s">
        <v>276</v>
      </c>
      <c r="C50" s="97">
        <v>10000000000</v>
      </c>
      <c r="D50" s="95">
        <v>8</v>
      </c>
      <c r="E50" s="95">
        <v>250</v>
      </c>
      <c r="F50" s="37">
        <f>C50/(D50*E50)</f>
        <v>5000000</v>
      </c>
      <c r="G50" s="98" t="s">
        <v>29</v>
      </c>
    </row>
    <row r="51" spans="1:11" ht="15.75" x14ac:dyDescent="0.25">
      <c r="A51" s="35">
        <v>48</v>
      </c>
      <c r="B51" s="96" t="s">
        <v>277</v>
      </c>
      <c r="C51" s="99">
        <v>11000000</v>
      </c>
      <c r="D51" s="96">
        <v>20</v>
      </c>
      <c r="E51" s="96">
        <v>250</v>
      </c>
      <c r="F51" s="100">
        <f t="shared" ref="F51:F54" si="4">C51/(D51*E51)</f>
        <v>2200</v>
      </c>
      <c r="G51" s="101" t="s">
        <v>29</v>
      </c>
    </row>
    <row r="52" spans="1:11" ht="15.75" x14ac:dyDescent="0.25">
      <c r="A52" s="35">
        <v>49</v>
      </c>
      <c r="B52" s="96" t="s">
        <v>278</v>
      </c>
      <c r="C52" s="99">
        <v>500000</v>
      </c>
      <c r="D52" s="96">
        <v>3</v>
      </c>
      <c r="E52" s="96">
        <v>250</v>
      </c>
      <c r="F52" s="100">
        <f t="shared" si="4"/>
        <v>666.66666666666663</v>
      </c>
      <c r="G52" s="101" t="s">
        <v>29</v>
      </c>
    </row>
    <row r="53" spans="1:11" ht="15.75" x14ac:dyDescent="0.25">
      <c r="A53" s="35">
        <v>50</v>
      </c>
      <c r="B53" s="96" t="s">
        <v>279</v>
      </c>
      <c r="C53" s="99">
        <v>500000</v>
      </c>
      <c r="D53" s="96">
        <v>3</v>
      </c>
      <c r="E53" s="96">
        <v>250</v>
      </c>
      <c r="F53" s="100">
        <f t="shared" si="4"/>
        <v>666.66666666666663</v>
      </c>
      <c r="G53" s="101" t="s">
        <v>29</v>
      </c>
    </row>
    <row r="54" spans="1:11" ht="15.75" x14ac:dyDescent="0.25">
      <c r="A54" s="35">
        <v>51</v>
      </c>
      <c r="B54" s="96" t="s">
        <v>280</v>
      </c>
      <c r="C54" s="99">
        <v>1000000</v>
      </c>
      <c r="D54" s="96">
        <v>5</v>
      </c>
      <c r="E54" s="96">
        <v>250</v>
      </c>
      <c r="F54" s="100">
        <f t="shared" si="4"/>
        <v>800</v>
      </c>
      <c r="G54" s="101" t="s">
        <v>29</v>
      </c>
    </row>
    <row r="55" spans="1:11" ht="31.5" x14ac:dyDescent="0.25">
      <c r="A55" s="35">
        <v>52</v>
      </c>
      <c r="B55" s="98" t="s">
        <v>334</v>
      </c>
      <c r="C55" s="97">
        <v>230460000</v>
      </c>
      <c r="D55" s="95">
        <v>8</v>
      </c>
      <c r="E55" s="95">
        <v>250</v>
      </c>
      <c r="F55" s="37">
        <f>C55/(D55*E55)</f>
        <v>115230</v>
      </c>
      <c r="G55" s="98" t="s">
        <v>301</v>
      </c>
    </row>
    <row r="56" spans="1:11" ht="31.5" x14ac:dyDescent="0.25">
      <c r="A56" s="35">
        <v>53</v>
      </c>
      <c r="B56" s="98" t="s">
        <v>335</v>
      </c>
      <c r="C56" s="97">
        <v>90460000</v>
      </c>
      <c r="D56" s="95">
        <v>8</v>
      </c>
      <c r="E56" s="95">
        <v>250</v>
      </c>
      <c r="F56" s="37">
        <f t="shared" ref="F56" si="5">C56/(D56*E56)</f>
        <v>45230</v>
      </c>
      <c r="G56" s="98" t="s">
        <v>301</v>
      </c>
    </row>
    <row r="57" spans="1:11" ht="15.75" x14ac:dyDescent="0.25">
      <c r="A57" s="35">
        <v>53</v>
      </c>
      <c r="B57" s="95" t="s">
        <v>332</v>
      </c>
      <c r="C57" s="97">
        <v>550000000</v>
      </c>
      <c r="D57" s="95">
        <v>8</v>
      </c>
      <c r="E57" s="95">
        <v>250</v>
      </c>
      <c r="F57" s="37">
        <f>C57/(D57*E57)</f>
        <v>275000</v>
      </c>
      <c r="G57" s="98" t="s">
        <v>301</v>
      </c>
    </row>
    <row r="58" spans="1:11" ht="15.75" x14ac:dyDescent="0.25">
      <c r="A58" s="35">
        <v>53</v>
      </c>
      <c r="B58" s="95" t="s">
        <v>333</v>
      </c>
      <c r="C58" s="36">
        <v>10000000</v>
      </c>
      <c r="D58" s="95">
        <v>8</v>
      </c>
      <c r="E58" s="95">
        <v>250</v>
      </c>
      <c r="F58" s="37">
        <f t="shared" ref="F58" si="6">C58/(D58*E58)</f>
        <v>5000</v>
      </c>
      <c r="G58" s="98" t="s">
        <v>301</v>
      </c>
    </row>
    <row r="59" spans="1:11" ht="15.75" x14ac:dyDescent="0.25">
      <c r="A59" s="35">
        <v>54</v>
      </c>
      <c r="B59" s="95" t="s">
        <v>339</v>
      </c>
      <c r="C59" s="36">
        <v>3550000000</v>
      </c>
      <c r="D59" s="95">
        <v>8</v>
      </c>
      <c r="E59" s="95">
        <v>250</v>
      </c>
      <c r="F59" s="37">
        <f>C59/(D59*E59)</f>
        <v>1775000</v>
      </c>
      <c r="G59" s="98" t="s">
        <v>29</v>
      </c>
    </row>
    <row r="60" spans="1:11" ht="15.75" x14ac:dyDescent="0.25">
      <c r="A60" s="35">
        <v>55</v>
      </c>
      <c r="B60" s="95" t="s">
        <v>340</v>
      </c>
      <c r="C60" s="36">
        <v>3550000000</v>
      </c>
      <c r="D60" s="95">
        <v>8</v>
      </c>
      <c r="E60" s="95">
        <v>250</v>
      </c>
      <c r="F60" s="37">
        <f>C60/(D60*E60)</f>
        <v>1775000</v>
      </c>
      <c r="G60" s="98" t="s">
        <v>29</v>
      </c>
    </row>
    <row r="61" spans="1:11" ht="15.75" x14ac:dyDescent="0.25">
      <c r="A61" s="35">
        <v>56</v>
      </c>
      <c r="B61" s="95" t="s">
        <v>342</v>
      </c>
      <c r="C61" s="36">
        <v>3550000000</v>
      </c>
      <c r="D61" s="95">
        <v>8</v>
      </c>
      <c r="E61" s="95">
        <v>250</v>
      </c>
      <c r="F61" s="37">
        <f>C61/(D61*E61)</f>
        <v>1775000</v>
      </c>
      <c r="G61" s="98" t="s">
        <v>29</v>
      </c>
    </row>
    <row r="62" spans="1:11" ht="31.5" x14ac:dyDescent="0.25">
      <c r="A62" s="35">
        <v>57</v>
      </c>
      <c r="B62" s="98" t="s">
        <v>359</v>
      </c>
      <c r="C62" s="97">
        <v>425500000</v>
      </c>
      <c r="D62" s="95">
        <v>8</v>
      </c>
      <c r="E62" s="95">
        <v>250</v>
      </c>
      <c r="F62" s="37">
        <f>C62/(D62*E62)</f>
        <v>212750</v>
      </c>
      <c r="G62" s="98" t="s">
        <v>301</v>
      </c>
    </row>
    <row r="63" spans="1:11" ht="47.25" x14ac:dyDescent="0.25">
      <c r="A63" s="35">
        <v>58</v>
      </c>
      <c r="B63" s="38" t="s">
        <v>355</v>
      </c>
      <c r="C63" s="36">
        <v>45000000</v>
      </c>
      <c r="D63" s="29">
        <v>8</v>
      </c>
      <c r="E63" s="29">
        <v>250</v>
      </c>
      <c r="F63" s="37">
        <f t="shared" ref="F63:F73" si="7">C63/(D63*E63)</f>
        <v>22500</v>
      </c>
      <c r="G63" s="38" t="s">
        <v>29</v>
      </c>
    </row>
    <row r="64" spans="1:11" ht="31.5" x14ac:dyDescent="0.25">
      <c r="A64" s="35">
        <v>59</v>
      </c>
      <c r="B64" s="38" t="s">
        <v>356</v>
      </c>
      <c r="C64" s="36">
        <v>27000000</v>
      </c>
      <c r="D64" s="29">
        <v>8</v>
      </c>
      <c r="E64" s="29">
        <v>250</v>
      </c>
      <c r="F64" s="37">
        <f t="shared" si="7"/>
        <v>13500</v>
      </c>
      <c r="G64" s="38" t="s">
        <v>29</v>
      </c>
    </row>
    <row r="65" spans="1:7" ht="31.5" x14ac:dyDescent="0.25">
      <c r="A65" s="35">
        <v>60</v>
      </c>
      <c r="B65" s="38" t="s">
        <v>357</v>
      </c>
      <c r="C65" s="36">
        <v>27000000</v>
      </c>
      <c r="D65" s="29">
        <v>8</v>
      </c>
      <c r="E65" s="29">
        <v>250</v>
      </c>
      <c r="F65" s="37">
        <f t="shared" si="7"/>
        <v>13500</v>
      </c>
      <c r="G65" s="38" t="s">
        <v>29</v>
      </c>
    </row>
    <row r="66" spans="1:7" ht="47.25" x14ac:dyDescent="0.25">
      <c r="A66" s="35">
        <v>61</v>
      </c>
      <c r="B66" s="38" t="s">
        <v>358</v>
      </c>
      <c r="C66" s="36">
        <v>27000000</v>
      </c>
      <c r="D66" s="29">
        <v>8</v>
      </c>
      <c r="E66" s="29">
        <v>250</v>
      </c>
      <c r="F66" s="37">
        <f t="shared" si="7"/>
        <v>13500</v>
      </c>
      <c r="G66" s="38" t="s">
        <v>29</v>
      </c>
    </row>
    <row r="67" spans="1:7" ht="110.25" x14ac:dyDescent="0.25">
      <c r="A67" s="35">
        <v>62</v>
      </c>
      <c r="B67" s="90" t="s">
        <v>370</v>
      </c>
      <c r="C67" s="36">
        <v>130000000</v>
      </c>
      <c r="D67" s="29">
        <v>8</v>
      </c>
      <c r="E67" s="29">
        <v>250</v>
      </c>
      <c r="F67" s="37">
        <f t="shared" si="7"/>
        <v>65000</v>
      </c>
      <c r="G67" s="38" t="s">
        <v>29</v>
      </c>
    </row>
    <row r="68" spans="1:7" ht="63" x14ac:dyDescent="0.25">
      <c r="A68" s="35">
        <v>63</v>
      </c>
      <c r="B68" s="38" t="s">
        <v>371</v>
      </c>
      <c r="C68" s="36">
        <v>130000000</v>
      </c>
      <c r="D68" s="29">
        <v>8</v>
      </c>
      <c r="E68" s="29">
        <v>250</v>
      </c>
      <c r="F68" s="37">
        <f t="shared" si="7"/>
        <v>65000</v>
      </c>
      <c r="G68" s="38" t="s">
        <v>29</v>
      </c>
    </row>
    <row r="69" spans="1:7" ht="31.5" x14ac:dyDescent="0.25">
      <c r="A69" s="35">
        <v>64</v>
      </c>
      <c r="B69" s="117" t="s">
        <v>395</v>
      </c>
      <c r="C69" s="128">
        <v>106698000</v>
      </c>
      <c r="D69" s="116">
        <v>8</v>
      </c>
      <c r="E69" s="116">
        <v>250</v>
      </c>
      <c r="F69" s="129">
        <f t="shared" si="7"/>
        <v>53349</v>
      </c>
      <c r="G69" s="117" t="s">
        <v>301</v>
      </c>
    </row>
    <row r="70" spans="1:7" ht="31.5" x14ac:dyDescent="0.25">
      <c r="A70" s="35">
        <v>65</v>
      </c>
      <c r="B70" s="38" t="s">
        <v>382</v>
      </c>
      <c r="C70" s="36">
        <v>10000000</v>
      </c>
      <c r="D70" s="29">
        <v>8</v>
      </c>
      <c r="E70" s="29">
        <v>250</v>
      </c>
      <c r="F70" s="37">
        <f t="shared" si="7"/>
        <v>5000</v>
      </c>
      <c r="G70" s="38" t="s">
        <v>29</v>
      </c>
    </row>
    <row r="71" spans="1:7" ht="31.5" x14ac:dyDescent="0.25">
      <c r="A71" s="35">
        <v>66</v>
      </c>
      <c r="B71" s="38" t="s">
        <v>394</v>
      </c>
      <c r="C71" s="36">
        <v>300000000</v>
      </c>
      <c r="D71" s="29">
        <v>8</v>
      </c>
      <c r="E71" s="29">
        <v>250</v>
      </c>
      <c r="F71" s="37">
        <f t="shared" si="7"/>
        <v>150000</v>
      </c>
      <c r="G71" s="38" t="s">
        <v>29</v>
      </c>
    </row>
    <row r="72" spans="1:7" ht="31.5" x14ac:dyDescent="0.25">
      <c r="A72" s="35">
        <v>67</v>
      </c>
      <c r="B72" s="38" t="s">
        <v>384</v>
      </c>
      <c r="C72" s="36">
        <v>5000000</v>
      </c>
      <c r="D72" s="29">
        <v>8</v>
      </c>
      <c r="E72" s="29">
        <v>250</v>
      </c>
      <c r="F72" s="37">
        <f t="shared" si="7"/>
        <v>2500</v>
      </c>
      <c r="G72" s="38" t="s">
        <v>29</v>
      </c>
    </row>
    <row r="73" spans="1:7" ht="31.5" x14ac:dyDescent="0.25">
      <c r="A73" s="35">
        <v>68</v>
      </c>
      <c r="B73" s="38" t="s">
        <v>393</v>
      </c>
      <c r="C73" s="36">
        <v>260000000</v>
      </c>
      <c r="D73" s="29">
        <v>8</v>
      </c>
      <c r="E73" s="29">
        <v>250</v>
      </c>
      <c r="F73" s="37">
        <f t="shared" si="7"/>
        <v>130000</v>
      </c>
      <c r="G73" s="38" t="s">
        <v>29</v>
      </c>
    </row>
    <row r="74" spans="1:7" ht="31.5" x14ac:dyDescent="0.25">
      <c r="A74" s="35">
        <v>69</v>
      </c>
      <c r="B74" s="98" t="s">
        <v>404</v>
      </c>
      <c r="C74" s="97">
        <v>5000000000</v>
      </c>
      <c r="D74" s="95">
        <v>8</v>
      </c>
      <c r="E74" s="95">
        <v>250</v>
      </c>
      <c r="F74" s="37">
        <f>C74/(D74*E74)</f>
        <v>2500000</v>
      </c>
      <c r="G74" s="98" t="s">
        <v>29</v>
      </c>
    </row>
    <row r="75" spans="1:7" ht="63" x14ac:dyDescent="0.25">
      <c r="A75" s="35">
        <v>70</v>
      </c>
      <c r="B75" s="38" t="s">
        <v>407</v>
      </c>
      <c r="C75" s="36">
        <v>450000000</v>
      </c>
      <c r="D75" s="29">
        <v>8</v>
      </c>
      <c r="E75" s="29">
        <v>250</v>
      </c>
      <c r="F75" s="37">
        <f t="shared" ref="F75" si="8">C75/(D75*E75)</f>
        <v>225000</v>
      </c>
      <c r="G75" s="38" t="s">
        <v>29</v>
      </c>
    </row>
    <row r="76" spans="1:7" ht="15.75" x14ac:dyDescent="0.25">
      <c r="A76" s="35">
        <v>71</v>
      </c>
      <c r="B76" s="98" t="s">
        <v>412</v>
      </c>
      <c r="C76" s="97">
        <v>2000000000</v>
      </c>
      <c r="D76" s="95">
        <v>8</v>
      </c>
      <c r="E76" s="95">
        <v>250</v>
      </c>
      <c r="F76" s="37">
        <f>C76/(D76*E76)</f>
        <v>1000000</v>
      </c>
      <c r="G76" s="38" t="s">
        <v>29</v>
      </c>
    </row>
    <row r="77" spans="1:7" ht="31.5" x14ac:dyDescent="0.25">
      <c r="A77" s="35">
        <v>72</v>
      </c>
      <c r="B77" s="98" t="s">
        <v>414</v>
      </c>
      <c r="C77" s="97">
        <v>2000000000</v>
      </c>
      <c r="D77" s="95">
        <v>8</v>
      </c>
      <c r="E77" s="95">
        <v>250</v>
      </c>
      <c r="F77" s="37">
        <f t="shared" ref="F77:F80" si="9">C77/(D77*E77)</f>
        <v>1000000</v>
      </c>
      <c r="G77" s="38" t="s">
        <v>29</v>
      </c>
    </row>
    <row r="78" spans="1:7" ht="31.5" x14ac:dyDescent="0.25">
      <c r="A78" s="35">
        <v>73</v>
      </c>
      <c r="B78" s="98" t="s">
        <v>416</v>
      </c>
      <c r="C78" s="97">
        <v>155000000</v>
      </c>
      <c r="D78" s="95">
        <v>8</v>
      </c>
      <c r="E78" s="95">
        <v>250</v>
      </c>
      <c r="F78" s="37">
        <f t="shared" si="9"/>
        <v>77500</v>
      </c>
      <c r="G78" s="38" t="s">
        <v>29</v>
      </c>
    </row>
    <row r="79" spans="1:7" ht="15.75" x14ac:dyDescent="0.25">
      <c r="A79" s="35">
        <v>74</v>
      </c>
      <c r="B79" s="29" t="s">
        <v>418</v>
      </c>
      <c r="C79" s="36">
        <v>1500000</v>
      </c>
      <c r="D79" s="29">
        <v>5</v>
      </c>
      <c r="E79" s="29">
        <v>250</v>
      </c>
      <c r="F79" s="37">
        <f t="shared" si="9"/>
        <v>1200</v>
      </c>
      <c r="G79" s="38" t="s">
        <v>29</v>
      </c>
    </row>
    <row r="80" spans="1:7" ht="31.5" x14ac:dyDescent="0.25">
      <c r="A80" s="35">
        <v>75</v>
      </c>
      <c r="B80" s="38" t="s">
        <v>420</v>
      </c>
      <c r="C80" s="36">
        <v>50000000</v>
      </c>
      <c r="D80" s="29">
        <v>8</v>
      </c>
      <c r="E80" s="29">
        <v>250</v>
      </c>
      <c r="F80" s="37">
        <f t="shared" si="9"/>
        <v>25000</v>
      </c>
      <c r="G80" s="38" t="s">
        <v>29</v>
      </c>
    </row>
  </sheetData>
  <mergeCells count="4">
    <mergeCell ref="A3:G3"/>
    <mergeCell ref="A4:G4"/>
    <mergeCell ref="A1:G1"/>
    <mergeCell ref="H49:K49"/>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7"/>
  <sheetViews>
    <sheetView topLeftCell="A61" workbookViewId="0">
      <selection activeCell="C79" sqref="C79"/>
    </sheetView>
  </sheetViews>
  <sheetFormatPr defaultColWidth="8.85546875" defaultRowHeight="15" x14ac:dyDescent="0.25"/>
  <cols>
    <col min="1" max="1" width="5.140625" style="27" bestFit="1" customWidth="1"/>
    <col min="2" max="2" width="30" style="27" customWidth="1"/>
    <col min="3" max="3" width="21" style="27" customWidth="1"/>
    <col min="4" max="4" width="14.5703125" style="28" customWidth="1"/>
    <col min="5" max="5" width="26.140625" style="27" bestFit="1" customWidth="1"/>
    <col min="6" max="16384" width="8.85546875" style="27"/>
  </cols>
  <sheetData>
    <row r="1" spans="1:5" ht="15.75" x14ac:dyDescent="0.25">
      <c r="A1" s="190"/>
      <c r="B1" s="190"/>
      <c r="C1" s="190"/>
      <c r="D1" s="190"/>
      <c r="E1" s="190"/>
    </row>
    <row r="2" spans="1:5" ht="15.75" x14ac:dyDescent="0.25">
      <c r="A2" s="15"/>
      <c r="B2" s="15"/>
      <c r="C2" s="15"/>
      <c r="D2" s="21"/>
      <c r="E2" s="15"/>
    </row>
    <row r="3" spans="1:5" ht="15.75" x14ac:dyDescent="0.25">
      <c r="A3" s="191" t="s">
        <v>28</v>
      </c>
      <c r="B3" s="191"/>
      <c r="C3" s="191"/>
      <c r="D3" s="191"/>
      <c r="E3" s="191"/>
    </row>
    <row r="4" spans="1:5" ht="15.75" x14ac:dyDescent="0.25">
      <c r="A4" s="39"/>
      <c r="B4" s="39"/>
      <c r="C4" s="39"/>
      <c r="D4" s="40"/>
      <c r="E4" s="39"/>
    </row>
    <row r="5" spans="1:5" ht="15.75" x14ac:dyDescent="0.25">
      <c r="A5" s="39"/>
      <c r="B5" s="39"/>
      <c r="C5" s="39"/>
      <c r="D5" s="40"/>
      <c r="E5" s="39"/>
    </row>
    <row r="6" spans="1:5" ht="15.75" x14ac:dyDescent="0.25">
      <c r="A6" s="41" t="s">
        <v>0</v>
      </c>
      <c r="B6" s="41" t="s">
        <v>15</v>
      </c>
      <c r="C6" s="41" t="s">
        <v>1</v>
      </c>
      <c r="D6" s="42" t="s">
        <v>16</v>
      </c>
      <c r="E6" s="41" t="s">
        <v>17</v>
      </c>
    </row>
    <row r="7" spans="1:5" ht="15.75" x14ac:dyDescent="0.25">
      <c r="A7" s="43">
        <v>1</v>
      </c>
      <c r="B7" s="44" t="s">
        <v>51</v>
      </c>
      <c r="C7" s="43" t="s">
        <v>52</v>
      </c>
      <c r="D7" s="45">
        <v>40000</v>
      </c>
      <c r="E7" s="46" t="s">
        <v>29</v>
      </c>
    </row>
    <row r="8" spans="1:5" ht="15.75" x14ac:dyDescent="0.25">
      <c r="A8" s="43">
        <v>2</v>
      </c>
      <c r="B8" s="44" t="s">
        <v>39</v>
      </c>
      <c r="C8" s="43" t="s">
        <v>5</v>
      </c>
      <c r="D8" s="45">
        <v>90000</v>
      </c>
      <c r="E8" s="46" t="s">
        <v>29</v>
      </c>
    </row>
    <row r="9" spans="1:5" ht="15.75" x14ac:dyDescent="0.25">
      <c r="A9" s="43">
        <v>3</v>
      </c>
      <c r="B9" s="44" t="s">
        <v>53</v>
      </c>
      <c r="C9" s="43" t="s">
        <v>6</v>
      </c>
      <c r="D9" s="18">
        <v>800000</v>
      </c>
      <c r="E9" s="46" t="s">
        <v>29</v>
      </c>
    </row>
    <row r="10" spans="1:5" ht="15.75" x14ac:dyDescent="0.25">
      <c r="A10" s="43">
        <v>4</v>
      </c>
      <c r="B10" s="44" t="s">
        <v>54</v>
      </c>
      <c r="C10" s="43" t="s">
        <v>6</v>
      </c>
      <c r="D10" s="18">
        <v>1200000</v>
      </c>
      <c r="E10" s="46" t="s">
        <v>29</v>
      </c>
    </row>
    <row r="11" spans="1:5" ht="15.75" x14ac:dyDescent="0.25">
      <c r="A11" s="43">
        <v>5</v>
      </c>
      <c r="B11" s="44" t="s">
        <v>55</v>
      </c>
      <c r="C11" s="43" t="s">
        <v>6</v>
      </c>
      <c r="D11" s="45">
        <v>120000</v>
      </c>
      <c r="E11" s="46" t="s">
        <v>29</v>
      </c>
    </row>
    <row r="12" spans="1:5" ht="15.75" x14ac:dyDescent="0.25">
      <c r="A12" s="43">
        <v>6</v>
      </c>
      <c r="B12" s="44" t="s">
        <v>56</v>
      </c>
      <c r="C12" s="43" t="s">
        <v>30</v>
      </c>
      <c r="D12" s="45">
        <v>50000</v>
      </c>
      <c r="E12" s="46" t="s">
        <v>29</v>
      </c>
    </row>
    <row r="13" spans="1:5" ht="15.75" x14ac:dyDescent="0.25">
      <c r="A13" s="43">
        <v>7</v>
      </c>
      <c r="B13" s="46" t="s">
        <v>57</v>
      </c>
      <c r="C13" s="43"/>
      <c r="D13" s="45" t="s">
        <v>58</v>
      </c>
      <c r="E13" s="46"/>
    </row>
    <row r="14" spans="1:5" ht="31.5" x14ac:dyDescent="0.25">
      <c r="A14" s="43">
        <v>8</v>
      </c>
      <c r="B14" s="68" t="s">
        <v>131</v>
      </c>
      <c r="C14" s="43" t="s">
        <v>109</v>
      </c>
      <c r="D14" s="70">
        <v>260000</v>
      </c>
      <c r="E14" s="43" t="s">
        <v>29</v>
      </c>
    </row>
    <row r="15" spans="1:5" ht="31.5" x14ac:dyDescent="0.25">
      <c r="A15" s="43">
        <v>9</v>
      </c>
      <c r="B15" s="68" t="s">
        <v>110</v>
      </c>
      <c r="C15" s="43" t="s">
        <v>111</v>
      </c>
      <c r="D15" s="71">
        <v>164000</v>
      </c>
      <c r="E15" s="43" t="s">
        <v>29</v>
      </c>
    </row>
    <row r="16" spans="1:5" ht="15.75" x14ac:dyDescent="0.25">
      <c r="A16" s="43">
        <v>10</v>
      </c>
      <c r="B16" s="68" t="s">
        <v>132</v>
      </c>
      <c r="C16" s="43" t="s">
        <v>111</v>
      </c>
      <c r="D16" s="71">
        <v>370000</v>
      </c>
      <c r="E16" s="43" t="s">
        <v>29</v>
      </c>
    </row>
    <row r="17" spans="1:5" ht="15.75" x14ac:dyDescent="0.25">
      <c r="A17" s="43">
        <v>11</v>
      </c>
      <c r="B17" s="68" t="s">
        <v>129</v>
      </c>
      <c r="C17" s="43" t="s">
        <v>113</v>
      </c>
      <c r="D17" s="70">
        <v>600000</v>
      </c>
      <c r="E17" s="43" t="s">
        <v>29</v>
      </c>
    </row>
    <row r="18" spans="1:5" ht="15.75" x14ac:dyDescent="0.25">
      <c r="A18" s="43">
        <v>12</v>
      </c>
      <c r="B18" s="68" t="s">
        <v>163</v>
      </c>
      <c r="C18" s="43" t="s">
        <v>113</v>
      </c>
      <c r="D18" s="70">
        <v>1200000</v>
      </c>
      <c r="E18" s="43" t="s">
        <v>29</v>
      </c>
    </row>
    <row r="19" spans="1:5" ht="15.75" x14ac:dyDescent="0.25">
      <c r="A19" s="43">
        <v>13</v>
      </c>
      <c r="B19" s="68" t="s">
        <v>128</v>
      </c>
      <c r="C19" s="43" t="s">
        <v>113</v>
      </c>
      <c r="D19" s="70">
        <v>300000</v>
      </c>
      <c r="E19" s="43" t="s">
        <v>29</v>
      </c>
    </row>
    <row r="20" spans="1:5" ht="15.75" x14ac:dyDescent="0.25">
      <c r="A20" s="43">
        <v>14</v>
      </c>
      <c r="B20" s="69" t="s">
        <v>114</v>
      </c>
      <c r="C20" s="43" t="s">
        <v>30</v>
      </c>
      <c r="D20" s="70">
        <v>250000</v>
      </c>
      <c r="E20" s="43" t="s">
        <v>29</v>
      </c>
    </row>
    <row r="21" spans="1:5" ht="15.75" x14ac:dyDescent="0.25">
      <c r="A21" s="43">
        <v>15</v>
      </c>
      <c r="B21" s="69" t="s">
        <v>115</v>
      </c>
      <c r="C21" s="43" t="s">
        <v>113</v>
      </c>
      <c r="D21" s="70">
        <v>150000</v>
      </c>
      <c r="E21" s="43" t="s">
        <v>29</v>
      </c>
    </row>
    <row r="22" spans="1:5" ht="31.5" x14ac:dyDescent="0.25">
      <c r="A22" s="43">
        <v>16</v>
      </c>
      <c r="B22" s="68" t="s">
        <v>127</v>
      </c>
      <c r="C22" s="43" t="s">
        <v>30</v>
      </c>
      <c r="D22" s="70">
        <v>15000</v>
      </c>
      <c r="E22" s="43" t="s">
        <v>29</v>
      </c>
    </row>
    <row r="23" spans="1:5" ht="15.75" x14ac:dyDescent="0.25">
      <c r="A23" s="43">
        <v>17</v>
      </c>
      <c r="B23" s="69" t="s">
        <v>116</v>
      </c>
      <c r="C23" s="43" t="s">
        <v>117</v>
      </c>
      <c r="D23" s="70">
        <v>50000</v>
      </c>
      <c r="E23" s="43" t="s">
        <v>29</v>
      </c>
    </row>
    <row r="24" spans="1:5" ht="15.75" x14ac:dyDescent="0.25">
      <c r="A24" s="43">
        <v>18</v>
      </c>
      <c r="B24" s="69" t="s">
        <v>118</v>
      </c>
      <c r="C24" s="43" t="s">
        <v>30</v>
      </c>
      <c r="D24" s="70">
        <v>60000</v>
      </c>
      <c r="E24" s="43" t="s">
        <v>29</v>
      </c>
    </row>
    <row r="25" spans="1:5" ht="15.75" x14ac:dyDescent="0.25">
      <c r="A25" s="43">
        <v>19</v>
      </c>
      <c r="B25" s="69" t="s">
        <v>119</v>
      </c>
      <c r="C25" s="43" t="s">
        <v>120</v>
      </c>
      <c r="D25" s="70">
        <v>15000</v>
      </c>
      <c r="E25" s="43" t="s">
        <v>29</v>
      </c>
    </row>
    <row r="26" spans="1:5" ht="15.75" x14ac:dyDescent="0.25">
      <c r="A26" s="43">
        <v>20</v>
      </c>
      <c r="B26" s="69" t="s">
        <v>121</v>
      </c>
      <c r="C26" s="43" t="s">
        <v>122</v>
      </c>
      <c r="D26" s="70">
        <v>32000</v>
      </c>
      <c r="E26" s="43" t="s">
        <v>29</v>
      </c>
    </row>
    <row r="27" spans="1:5" ht="47.25" x14ac:dyDescent="0.25">
      <c r="A27" s="43">
        <v>21</v>
      </c>
      <c r="B27" s="68" t="s">
        <v>125</v>
      </c>
      <c r="C27" s="43" t="s">
        <v>30</v>
      </c>
      <c r="D27" s="70">
        <v>25000</v>
      </c>
      <c r="E27" s="43" t="s">
        <v>29</v>
      </c>
    </row>
    <row r="28" spans="1:5" ht="15.75" x14ac:dyDescent="0.25">
      <c r="A28" s="43">
        <v>22</v>
      </c>
      <c r="B28" s="69" t="s">
        <v>123</v>
      </c>
      <c r="C28" s="43" t="s">
        <v>30</v>
      </c>
      <c r="D28" s="70">
        <v>1500</v>
      </c>
      <c r="E28" s="43" t="s">
        <v>29</v>
      </c>
    </row>
    <row r="29" spans="1:5" ht="15.75" x14ac:dyDescent="0.25">
      <c r="A29" s="43">
        <v>23</v>
      </c>
      <c r="B29" s="69" t="s">
        <v>124</v>
      </c>
      <c r="C29" s="43" t="s">
        <v>120</v>
      </c>
      <c r="D29" s="70">
        <v>6000</v>
      </c>
      <c r="E29" s="43" t="s">
        <v>29</v>
      </c>
    </row>
    <row r="30" spans="1:5" ht="15.75" x14ac:dyDescent="0.25">
      <c r="A30" s="43">
        <v>24</v>
      </c>
      <c r="B30" s="75" t="s">
        <v>150</v>
      </c>
      <c r="C30" s="76" t="s">
        <v>30</v>
      </c>
      <c r="D30" s="70">
        <v>1800000</v>
      </c>
      <c r="E30" s="43" t="s">
        <v>29</v>
      </c>
    </row>
    <row r="31" spans="1:5" ht="15.75" x14ac:dyDescent="0.25">
      <c r="A31" s="43">
        <v>25</v>
      </c>
      <c r="B31" s="69" t="s">
        <v>160</v>
      </c>
      <c r="C31" s="43" t="s">
        <v>30</v>
      </c>
      <c r="D31" s="70">
        <v>60000</v>
      </c>
      <c r="E31" s="43" t="s">
        <v>29</v>
      </c>
    </row>
    <row r="32" spans="1:5" ht="15.75" x14ac:dyDescent="0.25">
      <c r="A32" s="43">
        <v>26</v>
      </c>
      <c r="B32" s="69" t="s">
        <v>161</v>
      </c>
      <c r="C32" s="43" t="s">
        <v>30</v>
      </c>
      <c r="D32" s="70">
        <v>30000</v>
      </c>
      <c r="E32" s="43" t="s">
        <v>29</v>
      </c>
    </row>
    <row r="33" spans="1:5" ht="15.75" x14ac:dyDescent="0.25">
      <c r="A33" s="43">
        <v>27</v>
      </c>
      <c r="B33" s="69" t="s">
        <v>162</v>
      </c>
      <c r="C33" s="43" t="s">
        <v>30</v>
      </c>
      <c r="D33" s="70">
        <v>75000</v>
      </c>
      <c r="E33" s="43" t="s">
        <v>29</v>
      </c>
    </row>
    <row r="34" spans="1:5" ht="15.75" x14ac:dyDescent="0.25">
      <c r="A34" s="43">
        <v>28</v>
      </c>
      <c r="B34" s="69" t="s">
        <v>196</v>
      </c>
      <c r="C34" s="43" t="s">
        <v>197</v>
      </c>
      <c r="D34" s="70">
        <v>10000</v>
      </c>
      <c r="E34" s="43" t="s">
        <v>29</v>
      </c>
    </row>
    <row r="35" spans="1:5" ht="15.75" x14ac:dyDescent="0.25">
      <c r="A35" s="43">
        <v>29</v>
      </c>
      <c r="B35" s="69" t="s">
        <v>198</v>
      </c>
      <c r="C35" s="43" t="s">
        <v>30</v>
      </c>
      <c r="D35" s="70">
        <v>20000</v>
      </c>
      <c r="E35" s="43" t="s">
        <v>29</v>
      </c>
    </row>
    <row r="36" spans="1:5" ht="15.75" x14ac:dyDescent="0.25">
      <c r="A36" s="43">
        <v>30</v>
      </c>
      <c r="B36" s="69" t="s">
        <v>199</v>
      </c>
      <c r="C36" s="43" t="s">
        <v>30</v>
      </c>
      <c r="D36" s="70">
        <v>40000</v>
      </c>
      <c r="E36" s="43" t="s">
        <v>29</v>
      </c>
    </row>
    <row r="37" spans="1:5" ht="31.5" x14ac:dyDescent="0.25">
      <c r="A37" s="43">
        <v>31</v>
      </c>
      <c r="B37" s="68" t="s">
        <v>200</v>
      </c>
      <c r="C37" s="43" t="s">
        <v>30</v>
      </c>
      <c r="D37" s="70">
        <v>350000</v>
      </c>
      <c r="E37" s="43" t="s">
        <v>29</v>
      </c>
    </row>
    <row r="38" spans="1:5" ht="31.5" x14ac:dyDescent="0.25">
      <c r="A38" s="43">
        <v>32</v>
      </c>
      <c r="B38" s="68" t="s">
        <v>201</v>
      </c>
      <c r="C38" s="43" t="s">
        <v>30</v>
      </c>
      <c r="D38" s="70">
        <v>95000</v>
      </c>
      <c r="E38" s="43" t="s">
        <v>29</v>
      </c>
    </row>
    <row r="39" spans="1:5" ht="31.5" x14ac:dyDescent="0.25">
      <c r="A39" s="43">
        <v>33</v>
      </c>
      <c r="B39" s="68" t="s">
        <v>202</v>
      </c>
      <c r="C39" s="43" t="s">
        <v>30</v>
      </c>
      <c r="D39" s="70">
        <v>215000</v>
      </c>
      <c r="E39" s="43" t="s">
        <v>29</v>
      </c>
    </row>
    <row r="40" spans="1:5" ht="31.5" x14ac:dyDescent="0.25">
      <c r="A40" s="43">
        <v>34</v>
      </c>
      <c r="B40" s="68" t="s">
        <v>203</v>
      </c>
      <c r="C40" s="43" t="s">
        <v>30</v>
      </c>
      <c r="D40" s="70">
        <v>260000</v>
      </c>
      <c r="E40" s="43" t="s">
        <v>29</v>
      </c>
    </row>
    <row r="41" spans="1:5" ht="31.5" x14ac:dyDescent="0.25">
      <c r="A41" s="43">
        <v>35</v>
      </c>
      <c r="B41" s="68" t="s">
        <v>204</v>
      </c>
      <c r="C41" s="43" t="s">
        <v>30</v>
      </c>
      <c r="D41" s="70">
        <v>1200000</v>
      </c>
      <c r="E41" s="43" t="s">
        <v>29</v>
      </c>
    </row>
    <row r="42" spans="1:5" ht="31.5" x14ac:dyDescent="0.25">
      <c r="A42" s="43">
        <v>36</v>
      </c>
      <c r="B42" s="68" t="s">
        <v>205</v>
      </c>
      <c r="C42" s="43" t="s">
        <v>30</v>
      </c>
      <c r="D42" s="70">
        <v>1800000</v>
      </c>
      <c r="E42" s="43" t="s">
        <v>29</v>
      </c>
    </row>
    <row r="43" spans="1:5" ht="47.25" x14ac:dyDescent="0.25">
      <c r="A43" s="43">
        <v>37</v>
      </c>
      <c r="B43" s="68" t="s">
        <v>206</v>
      </c>
      <c r="C43" s="43" t="s">
        <v>117</v>
      </c>
      <c r="D43" s="70">
        <v>35000</v>
      </c>
      <c r="E43" s="43" t="s">
        <v>29</v>
      </c>
    </row>
    <row r="44" spans="1:5" ht="31.5" x14ac:dyDescent="0.25">
      <c r="A44" s="43">
        <v>38</v>
      </c>
      <c r="B44" s="68" t="s">
        <v>207</v>
      </c>
      <c r="C44" s="80" t="s">
        <v>208</v>
      </c>
      <c r="D44" s="70">
        <v>160000</v>
      </c>
      <c r="E44" s="43" t="s">
        <v>29</v>
      </c>
    </row>
    <row r="45" spans="1:5" ht="15.75" x14ac:dyDescent="0.25">
      <c r="A45" s="43">
        <v>39</v>
      </c>
      <c r="B45" s="68" t="s">
        <v>209</v>
      </c>
      <c r="C45" s="80" t="s">
        <v>208</v>
      </c>
      <c r="D45" s="70">
        <v>55000</v>
      </c>
      <c r="E45" s="43" t="s">
        <v>29</v>
      </c>
    </row>
    <row r="46" spans="1:5" ht="15.75" x14ac:dyDescent="0.25">
      <c r="A46" s="43">
        <v>40</v>
      </c>
      <c r="B46" s="68" t="s">
        <v>210</v>
      </c>
      <c r="C46" s="80" t="s">
        <v>208</v>
      </c>
      <c r="D46" s="70">
        <v>250000</v>
      </c>
      <c r="E46" s="43" t="s">
        <v>29</v>
      </c>
    </row>
    <row r="47" spans="1:5" ht="31.5" x14ac:dyDescent="0.25">
      <c r="A47" s="43">
        <v>41</v>
      </c>
      <c r="B47" s="68" t="s">
        <v>211</v>
      </c>
      <c r="C47" s="80" t="s">
        <v>212</v>
      </c>
      <c r="D47" s="70">
        <v>1750000</v>
      </c>
      <c r="E47" s="43" t="s">
        <v>29</v>
      </c>
    </row>
    <row r="48" spans="1:5" ht="31.5" x14ac:dyDescent="0.25">
      <c r="A48" s="43">
        <v>42</v>
      </c>
      <c r="B48" s="68" t="s">
        <v>213</v>
      </c>
      <c r="C48" s="80" t="s">
        <v>214</v>
      </c>
      <c r="D48" s="70">
        <v>100000</v>
      </c>
      <c r="E48" s="43" t="s">
        <v>29</v>
      </c>
    </row>
    <row r="49" spans="1:5" ht="15.75" x14ac:dyDescent="0.25">
      <c r="A49" s="43">
        <v>43</v>
      </c>
      <c r="B49" s="68" t="s">
        <v>193</v>
      </c>
      <c r="C49" s="43" t="s">
        <v>113</v>
      </c>
      <c r="D49" s="70">
        <v>2000</v>
      </c>
      <c r="E49" s="43" t="s">
        <v>29</v>
      </c>
    </row>
    <row r="50" spans="1:5" ht="15.75" x14ac:dyDescent="0.25">
      <c r="A50" s="43">
        <v>44</v>
      </c>
      <c r="B50" s="69" t="s">
        <v>194</v>
      </c>
      <c r="C50" s="43" t="s">
        <v>30</v>
      </c>
      <c r="D50" s="70">
        <v>50000</v>
      </c>
      <c r="E50" s="43" t="s">
        <v>29</v>
      </c>
    </row>
    <row r="51" spans="1:5" ht="15.75" x14ac:dyDescent="0.25">
      <c r="A51" s="43">
        <v>45</v>
      </c>
      <c r="B51" s="69" t="s">
        <v>195</v>
      </c>
      <c r="C51" s="43" t="s">
        <v>30</v>
      </c>
      <c r="D51" s="70">
        <v>250000</v>
      </c>
      <c r="E51" s="43" t="s">
        <v>29</v>
      </c>
    </row>
    <row r="52" spans="1:5" ht="15.75" x14ac:dyDescent="0.25">
      <c r="A52" s="43">
        <v>46</v>
      </c>
      <c r="B52" s="69" t="s">
        <v>233</v>
      </c>
      <c r="C52" s="43" t="s">
        <v>6</v>
      </c>
      <c r="D52" s="70">
        <v>45000</v>
      </c>
      <c r="E52" s="43" t="s">
        <v>29</v>
      </c>
    </row>
    <row r="53" spans="1:5" ht="15.75" x14ac:dyDescent="0.25">
      <c r="A53" s="43">
        <v>47</v>
      </c>
      <c r="B53" s="68" t="s">
        <v>245</v>
      </c>
      <c r="C53" s="43" t="s">
        <v>30</v>
      </c>
      <c r="D53" s="70">
        <v>250000</v>
      </c>
      <c r="E53" s="43" t="s">
        <v>29</v>
      </c>
    </row>
    <row r="54" spans="1:5" ht="31.5" x14ac:dyDescent="0.25">
      <c r="A54" s="43">
        <v>48</v>
      </c>
      <c r="B54" s="68" t="s">
        <v>246</v>
      </c>
      <c r="C54" s="43" t="s">
        <v>30</v>
      </c>
      <c r="D54" s="70">
        <v>5000000</v>
      </c>
      <c r="E54" s="43" t="s">
        <v>29</v>
      </c>
    </row>
    <row r="55" spans="1:5" ht="15.75" x14ac:dyDescent="0.25">
      <c r="A55" s="43">
        <v>49</v>
      </c>
      <c r="B55" s="38" t="s">
        <v>190</v>
      </c>
      <c r="C55" s="43" t="s">
        <v>30</v>
      </c>
      <c r="D55" s="70">
        <v>5500000</v>
      </c>
      <c r="E55" s="43" t="s">
        <v>29</v>
      </c>
    </row>
    <row r="56" spans="1:5" ht="15.75" x14ac:dyDescent="0.25">
      <c r="A56" s="43">
        <v>50</v>
      </c>
      <c r="B56" s="38" t="s">
        <v>191</v>
      </c>
      <c r="C56" s="43" t="s">
        <v>30</v>
      </c>
      <c r="D56" s="70">
        <v>10000000</v>
      </c>
      <c r="E56" s="43" t="s">
        <v>29</v>
      </c>
    </row>
    <row r="57" spans="1:5" ht="15.75" x14ac:dyDescent="0.25">
      <c r="A57" s="43">
        <v>51</v>
      </c>
      <c r="B57" s="46" t="s">
        <v>281</v>
      </c>
      <c r="C57" s="43" t="s">
        <v>282</v>
      </c>
      <c r="D57" s="45">
        <f>200000/1000</f>
        <v>200</v>
      </c>
      <c r="E57" s="46" t="s">
        <v>29</v>
      </c>
    </row>
    <row r="58" spans="1:5" ht="15.75" x14ac:dyDescent="0.25">
      <c r="A58" s="43">
        <v>52</v>
      </c>
      <c r="B58" s="103" t="s">
        <v>283</v>
      </c>
      <c r="C58" s="104" t="s">
        <v>284</v>
      </c>
      <c r="D58" s="45">
        <v>450000</v>
      </c>
      <c r="E58" s="46" t="s">
        <v>29</v>
      </c>
    </row>
    <row r="59" spans="1:5" ht="15.75" x14ac:dyDescent="0.25">
      <c r="A59" s="43">
        <v>53</v>
      </c>
      <c r="B59" s="46" t="s">
        <v>285</v>
      </c>
      <c r="C59" s="43" t="s">
        <v>30</v>
      </c>
      <c r="D59" s="45">
        <v>1000</v>
      </c>
      <c r="E59" s="46" t="s">
        <v>29</v>
      </c>
    </row>
    <row r="60" spans="1:5" ht="15.75" x14ac:dyDescent="0.25">
      <c r="A60" s="43">
        <v>54</v>
      </c>
      <c r="B60" s="46" t="s">
        <v>288</v>
      </c>
      <c r="C60" s="43" t="s">
        <v>120</v>
      </c>
      <c r="D60" s="45">
        <v>2800</v>
      </c>
      <c r="E60" s="46" t="s">
        <v>29</v>
      </c>
    </row>
    <row r="61" spans="1:5" ht="15.75" x14ac:dyDescent="0.25">
      <c r="A61" s="43">
        <v>55</v>
      </c>
      <c r="B61" s="46" t="s">
        <v>289</v>
      </c>
      <c r="C61" s="43" t="s">
        <v>6</v>
      </c>
      <c r="D61" s="45">
        <v>6000</v>
      </c>
      <c r="E61" s="46" t="s">
        <v>295</v>
      </c>
    </row>
    <row r="62" spans="1:5" ht="15.75" x14ac:dyDescent="0.25">
      <c r="A62" s="43">
        <v>56</v>
      </c>
      <c r="B62" s="46" t="s">
        <v>291</v>
      </c>
      <c r="C62" s="43" t="s">
        <v>30</v>
      </c>
      <c r="D62" s="45">
        <v>39000</v>
      </c>
      <c r="E62" s="46" t="s">
        <v>29</v>
      </c>
    </row>
    <row r="63" spans="1:5" ht="15.75" x14ac:dyDescent="0.25">
      <c r="A63" s="43">
        <v>57</v>
      </c>
      <c r="B63" s="46" t="s">
        <v>293</v>
      </c>
      <c r="C63" s="43" t="s">
        <v>120</v>
      </c>
      <c r="D63" s="45">
        <v>30000</v>
      </c>
      <c r="E63" s="46" t="s">
        <v>29</v>
      </c>
    </row>
    <row r="64" spans="1:5" ht="15.75" x14ac:dyDescent="0.25">
      <c r="A64" s="43">
        <v>58</v>
      </c>
      <c r="B64" s="46" t="s">
        <v>294</v>
      </c>
      <c r="C64" s="43" t="s">
        <v>117</v>
      </c>
      <c r="D64" s="45">
        <v>25000</v>
      </c>
      <c r="E64" s="46" t="s">
        <v>29</v>
      </c>
    </row>
    <row r="65" spans="1:5" ht="15.75" x14ac:dyDescent="0.25">
      <c r="A65" s="43">
        <v>59</v>
      </c>
      <c r="B65" s="44" t="s">
        <v>304</v>
      </c>
      <c r="C65" s="35" t="s">
        <v>30</v>
      </c>
      <c r="D65" s="106">
        <v>60000</v>
      </c>
      <c r="E65" s="46" t="s">
        <v>29</v>
      </c>
    </row>
    <row r="66" spans="1:5" ht="15.75" x14ac:dyDescent="0.25">
      <c r="A66" s="43">
        <v>60</v>
      </c>
      <c r="B66" s="44" t="s">
        <v>305</v>
      </c>
      <c r="C66" s="35" t="s">
        <v>30</v>
      </c>
      <c r="D66" s="106">
        <v>50000</v>
      </c>
      <c r="E66" s="46" t="s">
        <v>29</v>
      </c>
    </row>
    <row r="67" spans="1:5" ht="15.75" x14ac:dyDescent="0.25">
      <c r="A67" s="43">
        <v>61</v>
      </c>
      <c r="B67" s="44" t="s">
        <v>306</v>
      </c>
      <c r="C67" s="35" t="s">
        <v>307</v>
      </c>
      <c r="D67" s="106">
        <v>4500</v>
      </c>
      <c r="E67" s="46" t="s">
        <v>295</v>
      </c>
    </row>
    <row r="68" spans="1:5" ht="15.75" x14ac:dyDescent="0.25">
      <c r="A68" s="43">
        <v>62</v>
      </c>
      <c r="B68" s="44" t="s">
        <v>308</v>
      </c>
      <c r="C68" s="35" t="s">
        <v>307</v>
      </c>
      <c r="D68" s="106">
        <v>19000</v>
      </c>
      <c r="E68" s="46" t="s">
        <v>295</v>
      </c>
    </row>
    <row r="69" spans="1:5" ht="15.75" x14ac:dyDescent="0.25">
      <c r="A69" s="43">
        <v>63</v>
      </c>
      <c r="B69" s="44" t="s">
        <v>309</v>
      </c>
      <c r="C69" s="35" t="s">
        <v>5</v>
      </c>
      <c r="D69" s="106">
        <v>15000</v>
      </c>
      <c r="E69" s="46" t="s">
        <v>29</v>
      </c>
    </row>
    <row r="70" spans="1:5" ht="15.75" x14ac:dyDescent="0.25">
      <c r="A70" s="43">
        <v>56</v>
      </c>
      <c r="B70" s="46" t="s">
        <v>310</v>
      </c>
      <c r="C70" s="43" t="s">
        <v>237</v>
      </c>
      <c r="D70" s="45">
        <v>30000</v>
      </c>
      <c r="E70" s="46" t="s">
        <v>29</v>
      </c>
    </row>
    <row r="71" spans="1:5" ht="15.75" x14ac:dyDescent="0.25">
      <c r="A71" s="43">
        <v>57</v>
      </c>
      <c r="B71" s="46" t="s">
        <v>311</v>
      </c>
      <c r="C71" s="43" t="s">
        <v>30</v>
      </c>
      <c r="D71" s="45">
        <v>35000</v>
      </c>
      <c r="E71" s="46" t="s">
        <v>29</v>
      </c>
    </row>
    <row r="72" spans="1:5" ht="15.75" x14ac:dyDescent="0.25">
      <c r="A72" s="43">
        <v>58</v>
      </c>
      <c r="B72" s="44" t="s">
        <v>336</v>
      </c>
      <c r="C72" s="35" t="s">
        <v>307</v>
      </c>
      <c r="D72" s="106">
        <v>16000</v>
      </c>
      <c r="E72" s="46" t="s">
        <v>29</v>
      </c>
    </row>
    <row r="73" spans="1:5" ht="15.75" x14ac:dyDescent="0.25">
      <c r="A73" s="43">
        <v>59</v>
      </c>
      <c r="B73" s="44" t="s">
        <v>362</v>
      </c>
      <c r="C73" s="35" t="s">
        <v>30</v>
      </c>
      <c r="D73" s="106">
        <v>1300000</v>
      </c>
      <c r="E73" s="46" t="s">
        <v>29</v>
      </c>
    </row>
    <row r="74" spans="1:5" ht="15.75" x14ac:dyDescent="0.25">
      <c r="A74" s="43">
        <v>60</v>
      </c>
      <c r="B74" s="46" t="s">
        <v>293</v>
      </c>
      <c r="C74" s="43" t="s">
        <v>120</v>
      </c>
      <c r="D74" s="45">
        <v>40000</v>
      </c>
      <c r="E74" s="46" t="s">
        <v>29</v>
      </c>
    </row>
    <row r="75" spans="1:5" ht="15.75" x14ac:dyDescent="0.25">
      <c r="A75" s="43">
        <v>61</v>
      </c>
      <c r="B75" s="46" t="s">
        <v>360</v>
      </c>
      <c r="C75" s="43" t="s">
        <v>361</v>
      </c>
      <c r="D75" s="70">
        <v>33000</v>
      </c>
      <c r="E75" s="46" t="s">
        <v>29</v>
      </c>
    </row>
    <row r="76" spans="1:5" ht="15.75" x14ac:dyDescent="0.25">
      <c r="A76" s="43">
        <v>62</v>
      </c>
      <c r="B76" s="46" t="s">
        <v>363</v>
      </c>
      <c r="C76" s="104" t="s">
        <v>30</v>
      </c>
      <c r="D76" s="45">
        <v>37000</v>
      </c>
      <c r="E76" s="46" t="s">
        <v>29</v>
      </c>
    </row>
    <row r="77" spans="1:5" ht="15.75" x14ac:dyDescent="0.25">
      <c r="A77" s="43">
        <v>63</v>
      </c>
      <c r="B77" s="46" t="s">
        <v>388</v>
      </c>
      <c r="C77" s="104" t="s">
        <v>117</v>
      </c>
      <c r="D77" s="45">
        <v>200000</v>
      </c>
      <c r="E77" s="46" t="s">
        <v>29</v>
      </c>
    </row>
    <row r="78" spans="1:5" ht="15.75" x14ac:dyDescent="0.25">
      <c r="A78" s="130"/>
    </row>
    <row r="79" spans="1:5" ht="15.75" x14ac:dyDescent="0.25">
      <c r="A79" s="130"/>
    </row>
    <row r="80" spans="1:5" ht="15.75" x14ac:dyDescent="0.25">
      <c r="A80" s="130"/>
    </row>
    <row r="81" spans="1:1" ht="15.75" x14ac:dyDescent="0.25">
      <c r="A81" s="130"/>
    </row>
    <row r="1007" spans="5:5" x14ac:dyDescent="0.25">
      <c r="E1007" s="27" t="e">
        <f>'VẬT LIỆU'!kha</f>
        <v>#NAME?</v>
      </c>
    </row>
  </sheetData>
  <mergeCells count="2">
    <mergeCell ref="A1:E1"/>
    <mergeCell ref="A3:E3"/>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7C5ED4-9DF9-45B0-BAF9-B7ED290CEC9F}"/>
</file>

<file path=customXml/itemProps2.xml><?xml version="1.0" encoding="utf-8"?>
<ds:datastoreItem xmlns:ds="http://schemas.openxmlformats.org/officeDocument/2006/customXml" ds:itemID="{987DED5D-947F-4093-BF2F-3657A79A4A83}"/>
</file>

<file path=customXml/itemProps3.xml><?xml version="1.0" encoding="utf-8"?>
<ds:datastoreItem xmlns:ds="http://schemas.openxmlformats.org/officeDocument/2006/customXml" ds:itemID="{8221E983-2F0F-4DCF-8321-AFF501CA66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TỔNG HỢP</vt:lpstr>
      <vt:lpstr>ĐƠN GIÁ</vt:lpstr>
      <vt:lpstr>NHÂN CÔNG</vt:lpstr>
      <vt:lpstr>THIẾT BỊ</vt:lpstr>
      <vt:lpstr>VẬT LIỆU</vt:lpstr>
      <vt:lpstr>'ĐƠN GIÁ'!dieu_1_2</vt:lpstr>
      <vt:lpstr>'ĐƠN GIÁ'!dieu_2_2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MINH DOAN</dc:creator>
  <cp:lastModifiedBy>AutoBVT</cp:lastModifiedBy>
  <cp:lastPrinted>2024-06-09T09:40:21Z</cp:lastPrinted>
  <dcterms:created xsi:type="dcterms:W3CDTF">2023-04-20T04:10:19Z</dcterms:created>
  <dcterms:modified xsi:type="dcterms:W3CDTF">2024-06-21T01:09:42Z</dcterms:modified>
</cp:coreProperties>
</file>